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temesvari.edit\Documents\PoC Új\Final 2024.05.02\Mellékletek\"/>
    </mc:Choice>
  </mc:AlternateContent>
  <bookViews>
    <workbookView xWindow="0" yWindow="0" windowWidth="23040" windowHeight="8616"/>
  </bookViews>
  <sheets>
    <sheet name="Tevékenységek mérföldkővenként" sheetId="4" r:id="rId1"/>
    <sheet name="Költségvetés" sheetId="3" r:id="rId2"/>
    <sheet name="HR tervező" sheetId="1" r:id="rId3"/>
    <sheet name="Beszerzés tervező" sheetId="2" r:id="rId4"/>
    <sheet name="Kitöltési útmutató" sheetId="5" r:id="rId5"/>
  </sheets>
  <definedNames>
    <definedName name="_ftnref1" localSheetId="0">'Tevékenységek mérföldkővenként'!#REF!</definedName>
    <definedName name="tevékenység">Táblázat1[A mérföldkőhöz kapcsolódó tevékenységek (szabadon beírható/átírható)]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  <c r="B5" i="3"/>
  <c r="N31" i="1" l="1"/>
  <c r="G42" i="2" l="1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D71" i="1" l="1"/>
  <c r="D5" i="3" l="1"/>
  <c r="O31" i="1"/>
  <c r="C3" i="3" l="1"/>
  <c r="B3" i="3"/>
  <c r="F125" i="2"/>
  <c r="R33" i="1" l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N32" i="1"/>
  <c r="N33" i="1"/>
  <c r="O33" i="1" s="1"/>
  <c r="N34" i="1"/>
  <c r="O34" i="1" s="1"/>
  <c r="N35" i="1"/>
  <c r="O35" i="1" s="1"/>
  <c r="B4" i="3" s="1"/>
  <c r="N36" i="1"/>
  <c r="O36" i="1" s="1"/>
  <c r="N37" i="1"/>
  <c r="O37" i="1" s="1"/>
  <c r="N38" i="1"/>
  <c r="O38" i="1" s="1"/>
  <c r="N39" i="1"/>
  <c r="O39" i="1" s="1"/>
  <c r="N40" i="1"/>
  <c r="P40" i="1" s="1"/>
  <c r="N41" i="1"/>
  <c r="O41" i="1" s="1"/>
  <c r="N42" i="1"/>
  <c r="O42" i="1" s="1"/>
  <c r="N43" i="1"/>
  <c r="O43" i="1" s="1"/>
  <c r="N44" i="1"/>
  <c r="O44" i="1" s="1"/>
  <c r="N45" i="1"/>
  <c r="O45" i="1" s="1"/>
  <c r="N46" i="1"/>
  <c r="P46" i="1" s="1"/>
  <c r="N47" i="1"/>
  <c r="O47" i="1" s="1"/>
  <c r="N48" i="1"/>
  <c r="O48" i="1" s="1"/>
  <c r="N49" i="1"/>
  <c r="O49" i="1" s="1"/>
  <c r="N50" i="1"/>
  <c r="O50" i="1" s="1"/>
  <c r="N51" i="1"/>
  <c r="P51" i="1" s="1"/>
  <c r="N52" i="1"/>
  <c r="O52" i="1" s="1"/>
  <c r="N53" i="1"/>
  <c r="O53" i="1" s="1"/>
  <c r="N54" i="1"/>
  <c r="O54" i="1" s="1"/>
  <c r="N55" i="1"/>
  <c r="P55" i="1" s="1"/>
  <c r="N56" i="1"/>
  <c r="O56" i="1" s="1"/>
  <c r="N57" i="1"/>
  <c r="O57" i="1" s="1"/>
  <c r="P49" i="1" l="1"/>
  <c r="O51" i="1"/>
  <c r="Q51" i="1" s="1"/>
  <c r="P44" i="1"/>
  <c r="Q44" i="1" s="1"/>
  <c r="P53" i="1"/>
  <c r="Q53" i="1" s="1"/>
  <c r="P36" i="1"/>
  <c r="Q36" i="1" s="1"/>
  <c r="P42" i="1"/>
  <c r="Q42" i="1" s="1"/>
  <c r="P34" i="1"/>
  <c r="Q34" i="1" s="1"/>
  <c r="P48" i="1"/>
  <c r="Q48" i="1" s="1"/>
  <c r="P38" i="1"/>
  <c r="Q38" i="1" s="1"/>
  <c r="P57" i="1"/>
  <c r="Q57" i="1" s="1"/>
  <c r="O55" i="1"/>
  <c r="Q55" i="1" s="1"/>
  <c r="P50" i="1"/>
  <c r="Q50" i="1" s="1"/>
  <c r="O46" i="1"/>
  <c r="Q46" i="1" s="1"/>
  <c r="O40" i="1"/>
  <c r="Q40" i="1" s="1"/>
  <c r="P52" i="1"/>
  <c r="Q52" i="1" s="1"/>
  <c r="P54" i="1"/>
  <c r="Q54" i="1" s="1"/>
  <c r="P56" i="1"/>
  <c r="Q56" i="1" s="1"/>
  <c r="P47" i="1"/>
  <c r="Q47" i="1" s="1"/>
  <c r="P45" i="1"/>
  <c r="Q45" i="1" s="1"/>
  <c r="P43" i="1"/>
  <c r="Q43" i="1" s="1"/>
  <c r="P41" i="1"/>
  <c r="Q41" i="1" s="1"/>
  <c r="P39" i="1"/>
  <c r="Q39" i="1" s="1"/>
  <c r="P37" i="1"/>
  <c r="Q37" i="1" s="1"/>
  <c r="P35" i="1"/>
  <c r="P33" i="1"/>
  <c r="Q33" i="1" s="1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41" i="2"/>
  <c r="Q49" i="1" l="1"/>
  <c r="Q35" i="1"/>
  <c r="C26" i="3"/>
  <c r="B27" i="3"/>
  <c r="B11" i="3"/>
  <c r="B19" i="3"/>
  <c r="B28" i="3"/>
  <c r="C11" i="3"/>
  <c r="B14" i="3"/>
  <c r="C19" i="3"/>
  <c r="B22" i="3"/>
  <c r="C14" i="3"/>
  <c r="B17" i="3"/>
  <c r="C22" i="3"/>
  <c r="B20" i="3"/>
  <c r="B15" i="3"/>
  <c r="C27" i="3"/>
  <c r="B18" i="3"/>
  <c r="B26" i="3"/>
  <c r="B12" i="3"/>
  <c r="C17" i="3"/>
  <c r="C12" i="3"/>
  <c r="C15" i="3"/>
  <c r="C28" i="3"/>
  <c r="B10" i="3"/>
  <c r="C29" i="3"/>
  <c r="C10" i="3"/>
  <c r="B13" i="3"/>
  <c r="C18" i="3"/>
  <c r="B21" i="3"/>
  <c r="C16" i="3"/>
  <c r="C24" i="3"/>
  <c r="B23" i="3"/>
  <c r="C13" i="3"/>
  <c r="B16" i="3"/>
  <c r="C21" i="3"/>
  <c r="B24" i="3"/>
  <c r="C23" i="3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C20" i="3" s="1"/>
  <c r="F101" i="2"/>
  <c r="F126" i="2" s="1"/>
  <c r="C9" i="3"/>
  <c r="G41" i="2"/>
  <c r="B9" i="3" s="1"/>
  <c r="R32" i="1"/>
  <c r="P32" i="1"/>
  <c r="O32" i="1"/>
  <c r="C4" i="3" s="1"/>
  <c r="C6" i="3" s="1"/>
  <c r="R31" i="1"/>
  <c r="P31" i="1"/>
  <c r="B29" i="3" l="1"/>
  <c r="D29" i="3" s="1"/>
  <c r="C7" i="3"/>
  <c r="C8" i="3" s="1"/>
  <c r="B7" i="3"/>
  <c r="D14" i="3"/>
  <c r="D11" i="3"/>
  <c r="D15" i="3"/>
  <c r="D18" i="3"/>
  <c r="D22" i="3"/>
  <c r="D19" i="3"/>
  <c r="D24" i="3"/>
  <c r="D20" i="3"/>
  <c r="D13" i="3"/>
  <c r="D23" i="3"/>
  <c r="D10" i="3"/>
  <c r="D26" i="3"/>
  <c r="D12" i="3"/>
  <c r="D16" i="3"/>
  <c r="B25" i="3"/>
  <c r="D9" i="3"/>
  <c r="D21" i="3"/>
  <c r="C25" i="3"/>
  <c r="D27" i="3"/>
  <c r="D28" i="3"/>
  <c r="D17" i="3"/>
  <c r="G125" i="2"/>
  <c r="P58" i="1"/>
  <c r="O58" i="1"/>
  <c r="Q32" i="1"/>
  <c r="Q31" i="1"/>
  <c r="G101" i="2"/>
  <c r="G126" i="2" l="1"/>
  <c r="D4" i="3"/>
  <c r="D3" i="3"/>
  <c r="D25" i="3"/>
  <c r="D30" i="3"/>
  <c r="B30" i="3"/>
  <c r="C30" i="3"/>
  <c r="Q58" i="1"/>
  <c r="D6" i="3" l="1"/>
  <c r="C31" i="3"/>
  <c r="B6" i="3" l="1"/>
  <c r="B8" i="3" l="1"/>
  <c r="B31" i="3" s="1"/>
  <c r="D7" i="3"/>
  <c r="D8" i="3" s="1"/>
  <c r="D31" i="3" s="1"/>
</calcChain>
</file>

<file path=xl/sharedStrings.xml><?xml version="1.0" encoding="utf-8"?>
<sst xmlns="http://schemas.openxmlformats.org/spreadsheetml/2006/main" count="357" uniqueCount="220">
  <si>
    <t>Beszerzési terv</t>
  </si>
  <si>
    <t xml:space="preserve">Árubeszerzés </t>
  </si>
  <si>
    <t>Szolgáltatás</t>
  </si>
  <si>
    <t>Közbeszerzési költségek ( FAKSZ költség, eljárási díjak, stb.)</t>
  </si>
  <si>
    <t>..............................................................</t>
  </si>
  <si>
    <t xml:space="preserve">szakmai vezető </t>
  </si>
  <si>
    <r>
      <rPr>
        <b/>
        <sz val="11"/>
        <color theme="1"/>
        <rFont val="Calibri"/>
        <family val="2"/>
        <charset val="238"/>
        <scheme val="minor"/>
      </rPr>
      <t>Közbeszerzési záradék:</t>
    </r>
    <r>
      <rPr>
        <sz val="11"/>
        <color theme="1"/>
        <rFont val="Calibri"/>
        <family val="2"/>
        <charset val="238"/>
        <scheme val="minor"/>
      </rPr>
      <t xml:space="preserve">
A projekt tevékenységéhez kapcsolódó beszerzési eljárás típusok  - a fenti keretösszegek esetén - , a Közbeszerzési törvényben meghatározott egybeszámítási szabályoknak, valamint a Szegedi Tudományegyetem Közbeszerzési Szabályzatában foglaltaknak megfelelnek.</t>
    </r>
  </si>
  <si>
    <t xml:space="preserve">Dr. Nagy Paulina </t>
  </si>
  <si>
    <t>beszerzési igazgató</t>
  </si>
  <si>
    <t>Kitöltési segédlet</t>
  </si>
  <si>
    <t xml:space="preserve">A beszerzés tárgyának meghatározásakor szükséges a minél pontosabb, részletes megnevezés. Külön sorban szükséges feltűntetni azon beszerzések esetén esetén, melyek nem azonosak vagy nem hasonló felhasználásra szánták őket és legalább 6 hónap eltérés van a beszerzés időigénye között. </t>
  </si>
  <si>
    <t>Felhívom azonban a figyelmet, hogy a Közbeszerzések Tanácsa álláspontja szerint a felhasználási cél az adott áru közvetlen funkciójának szem előtt tartásával ítélhető meg, így az áruk esetében e két vizsgálati szempont nem feltétlenül válik el egymástól, és a hasonló felhasználási cél – amennyiben nem állnak fenn objektív indokok, amelyek egyértelműen e beszerzések funkcionális önállóságát igazolják – kifejezi a funkcionális egységet is.</t>
  </si>
  <si>
    <t xml:space="preserve">Sorok tetszés szerint beszúrhatóak, amennyiben a projektben betervezett beszerzés egyik beszerzési kategóriába sem illeszthető, a táblázat bővíthető. </t>
  </si>
  <si>
    <r>
      <t xml:space="preserve"> A </t>
    </r>
    <r>
      <rPr>
        <b/>
        <i/>
        <sz val="11"/>
        <color theme="1"/>
        <rFont val="Calibri"/>
        <family val="2"/>
        <charset val="238"/>
        <scheme val="minor"/>
      </rPr>
      <t>„Beszerzési eljárás elindításának tervezett dátuma”</t>
    </r>
    <r>
      <rPr>
        <i/>
        <sz val="11"/>
        <color theme="1"/>
        <rFont val="Calibri"/>
        <family val="2"/>
        <charset val="238"/>
        <scheme val="minor"/>
      </rPr>
      <t xml:space="preserve">, illetve a </t>
    </r>
    <r>
      <rPr>
        <b/>
        <i/>
        <sz val="11"/>
        <color theme="1"/>
        <rFont val="Calibri"/>
        <family val="2"/>
        <charset val="238"/>
        <scheme val="minor"/>
      </rPr>
      <t>„Beszerzési eljárás típusa”</t>
    </r>
    <r>
      <rPr>
        <i/>
        <sz val="11"/>
        <color theme="1"/>
        <rFont val="Calibri"/>
        <family val="2"/>
        <charset val="238"/>
        <scheme val="minor"/>
      </rPr>
      <t xml:space="preserve"> oszlopok, illetve a </t>
    </r>
    <r>
      <rPr>
        <b/>
        <i/>
        <sz val="11"/>
        <color theme="1"/>
        <rFont val="Calibri"/>
        <family val="2"/>
        <charset val="238"/>
        <scheme val="minor"/>
      </rPr>
      <t>beszerzési terv sorszáma</t>
    </r>
    <r>
      <rPr>
        <i/>
        <sz val="11"/>
        <color theme="1"/>
        <rFont val="Calibri"/>
        <family val="2"/>
        <charset val="238"/>
        <scheme val="minor"/>
      </rPr>
      <t xml:space="preserve"> a beszerzési referens által, a Beszerzési Igazgatósággal történő egyeztetés alapján kerülnek feltöltésre.</t>
    </r>
  </si>
  <si>
    <r>
      <t>A beszerzési tervhez minden esetben szükséges a</t>
    </r>
    <r>
      <rPr>
        <b/>
        <i/>
        <u/>
        <sz val="11"/>
        <color theme="1"/>
        <rFont val="Calibri"/>
        <family val="2"/>
        <charset val="238"/>
        <scheme val="minor"/>
      </rPr>
      <t xml:space="preserve"> hatályos </t>
    </r>
    <r>
      <rPr>
        <b/>
        <u/>
        <sz val="11"/>
        <color theme="1"/>
        <rFont val="Calibri"/>
        <family val="2"/>
        <charset val="238"/>
        <scheme val="minor"/>
      </rPr>
      <t>költségvetést csatolni.</t>
    </r>
    <r>
      <rPr>
        <b/>
        <sz val="11"/>
        <color theme="1"/>
        <rFont val="Calibri"/>
        <family val="2"/>
        <charset val="238"/>
        <scheme val="minor"/>
      </rPr>
      <t xml:space="preserve"> A költségvetés beszerzéseket érintő módosítása esetén a beszerzési terv aktualizálása szükséges.</t>
    </r>
  </si>
  <si>
    <t>Kapcsolódó fogalomtár</t>
  </si>
  <si>
    <r>
      <t>árubeszerzés: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Olyan visszterhes szerződés, amelynek tárgya forgalomképes és birtokba vehető ingó dolog tulajdonjogának vagy használatára, illetőleg hasznosítására vonatkozó jognak - vételi joggal vagy anélkül történő - megszerzése az ajánlatkérő részéről. Az árubeszerzés magában foglalja a beállítást és üzembe helyezést is.</t>
    </r>
  </si>
  <si>
    <r>
      <t>szolgáltatás: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Árubeszerzésnek és építési beruházásnak nem minősülő olyan visszterhes szerződés, amelynek tárgya különösen valamely tevékenység megrendelése az ajánlatkérő részéről.</t>
    </r>
  </si>
  <si>
    <r>
      <t>építés: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Olyan visszterhes szerződés, amelynek tárgya a következő valamelyik munka megrendelése (és átvétele) az ajánlatkérő részéről:</t>
    </r>
  </si>
  <si>
    <t>a) az 1. mellékletben (2015. évi CXLIII. törvény 1. melléklet) felsorolt tevékenységek egyikéhez kapcsolódó munka kivitelezése vagy kivitelezése és külön jogszabályban meghatározott tervezése együtt;</t>
  </si>
  <si>
    <t>b) építmény kivitelezése vagy kivitelezése és külön jogszabályban meghatározott tervezése együtt;</t>
  </si>
  <si>
    <t>c) az ajánlatkérő által meghatározott követelményeknek megfelelő építmény bármilyen eszközzel, illetőleg módon történő kivitelezése</t>
  </si>
  <si>
    <t xml:space="preserve">2015. évi CXLIII. törvényben megfogalmazott két kivételel: </t>
  </si>
  <si>
    <r>
      <t xml:space="preserve">Kbt. 111. § v) </t>
    </r>
    <r>
      <rPr>
        <i/>
        <sz val="11"/>
        <color theme="1"/>
        <rFont val="Calibri"/>
        <family val="2"/>
        <charset val="238"/>
        <scheme val="minor"/>
      </rPr>
      <t>kutatás-fejlesztési vagy innovációs tevékenység végzéséhez közvetlenül kapcsolódó, speciálisan az ilyen tevékenység megvalósítását szolgáló áruk és szolgáltatások beszerzésére</t>
    </r>
  </si>
  <si>
    <t>A Kbt. rendelkezését kiegészíti és segít értelmezni a törvényhez kapcsolódó indoklás az alábbiak szerint. ( INDOKOLÁSOK TÁRA 157. szám A MAGYAR KÖZLÖNY M E L L É K L E T E )</t>
  </si>
  <si>
    <r>
      <t xml:space="preserve">111. § v) pontjának módosítása a kutatás-fejlesztési tevékenységhez közvetlenül kapcsolódó, és </t>
    </r>
    <r>
      <rPr>
        <b/>
        <i/>
        <sz val="11"/>
        <color theme="1"/>
        <rFont val="Calibri"/>
        <family val="2"/>
        <charset val="238"/>
        <scheme val="minor"/>
      </rPr>
      <t xml:space="preserve">kifejezetten a kutatás-fejlesztési tevékenység célját szolgáló áruk és szolgáltatások beszerzését mentesíti </t>
    </r>
    <r>
      <rPr>
        <b/>
        <i/>
        <u/>
        <sz val="11"/>
        <color theme="1"/>
        <rFont val="Calibri"/>
        <family val="2"/>
        <charset val="238"/>
        <scheme val="minor"/>
      </rPr>
      <t>uniós értékhatárig</t>
    </r>
    <r>
      <rPr>
        <b/>
        <i/>
        <sz val="11"/>
        <color theme="1"/>
        <rFont val="Calibri"/>
        <family val="2"/>
        <charset val="238"/>
        <scheme val="minor"/>
      </rPr>
      <t xml:space="preserve"> a közbeszerzési kötelezettség alól.</t>
    </r>
    <r>
      <rPr>
        <i/>
        <sz val="11"/>
        <color theme="1"/>
        <rFont val="Calibri"/>
        <family val="2"/>
        <charset val="238"/>
        <scheme val="minor"/>
      </rPr>
      <t xml:space="preserve"> A kivétel célja a kutatás-fejlesztési tevékenység folyamatos végzésének segítése, amely megkönnyíti a kutatás folyamán előre nem látható módon jelentkező beszerzési igények kezelését. </t>
    </r>
    <r>
      <rPr>
        <b/>
        <i/>
        <sz val="11"/>
        <color theme="1"/>
        <rFont val="Calibri"/>
        <family val="2"/>
        <charset val="238"/>
        <scheme val="minor"/>
      </rPr>
      <t>A kivétel nem vonatkozik az általános felhasználásra szánt, a kutatás-fejlesztési tevékenységen kívül is az érintett szervezet működéséhez általában szükséges árukra és szolgáltatásokra,</t>
    </r>
    <r>
      <rPr>
        <i/>
        <sz val="11"/>
        <color theme="1"/>
        <rFont val="Calibri"/>
        <family val="2"/>
        <charset val="238"/>
        <scheme val="minor"/>
      </rPr>
      <t xml:space="preserve"> mert ezek tekintetében az ajánlatkérőktől elvárható, hogy a felmerülő beszerzési igényekre a Kbt-nek megfelelő megoldásokkal rendelkezzenek. A kivétel alkalmazása során különösen uniós forrás felhasználásakor a részekre bontás tilalmának megtartására érdemes kiemelt figyelmet fordítani.</t>
    </r>
  </si>
  <si>
    <r>
      <t xml:space="preserve">Azok a beszerzések tartozhatnak ebbe a kivételi körbe, melyek </t>
    </r>
    <r>
      <rPr>
        <b/>
        <u/>
        <sz val="11"/>
        <color theme="1"/>
        <rFont val="Calibri"/>
        <family val="2"/>
        <charset val="238"/>
        <scheme val="minor"/>
      </rPr>
      <t>kutatás-fejlesztési tevékenységhez közvetlenül kapcsolódó</t>
    </r>
    <r>
      <rPr>
        <b/>
        <sz val="11"/>
        <color theme="1"/>
        <rFont val="Calibri"/>
        <family val="2"/>
        <charset val="238"/>
        <scheme val="minor"/>
      </rPr>
      <t xml:space="preserve"> árubeszerzések vagy szolgáltatások és az </t>
    </r>
    <r>
      <rPr>
        <b/>
        <u/>
        <sz val="11"/>
        <color theme="1"/>
        <rFont val="Calibri"/>
        <family val="2"/>
        <charset val="238"/>
        <scheme val="minor"/>
      </rPr>
      <t>egybeszámított becsült értéke nem haladja</t>
    </r>
    <r>
      <rPr>
        <b/>
        <sz val="11"/>
        <color theme="1"/>
        <rFont val="Calibri"/>
        <family val="2"/>
        <charset val="238"/>
        <scheme val="minor"/>
      </rPr>
      <t xml:space="preserve"> meg a hatályos uniós értékhatárt, mely 2022.01.01-től nettó </t>
    </r>
    <r>
      <rPr>
        <b/>
        <u/>
        <sz val="11"/>
        <color rgb="FFFF0000"/>
        <rFont val="Calibri"/>
        <family val="2"/>
        <charset val="238"/>
        <scheme val="minor"/>
      </rPr>
      <t xml:space="preserve">75 245 700 forint. </t>
    </r>
  </si>
  <si>
    <r>
      <t>Kbt. 9. § (8). l) a</t>
    </r>
    <r>
      <rPr>
        <sz val="11"/>
        <color theme="1"/>
        <rFont val="Calibri"/>
        <family val="2"/>
        <charset val="238"/>
        <scheme val="minor"/>
      </rPr>
      <t xml:space="preserve"> 73000000-2-tól 73120000-9-ig tartó, valamint a 73300000-5, a 73420000-2 és a 73430000-5 CPV kódok által meghatározott kutatási és fejlesztési szolgáltatásra, kivéve, ha annak eredményét kizárólag az ajánlatkérő hasznosítja tevékenysége során, és az ellenszolgáltatást teljes mértékben az ajánlatkérő szerv teljesíti.</t>
    </r>
  </si>
  <si>
    <t>73000000-2</t>
  </si>
  <si>
    <t>Kutatási és fejlesztési szolgáltatások és kapcsolódó tanácsadói szolgáltatások</t>
  </si>
  <si>
    <t>73100000-3</t>
  </si>
  <si>
    <t>Kutatási és kísérleti fejlesztési szolgáltatások</t>
  </si>
  <si>
    <t>73110000-6</t>
  </si>
  <si>
    <t>Kutatási szolgáltatások</t>
  </si>
  <si>
    <t>73111000-3</t>
  </si>
  <si>
    <t>Kutatólaboratóriumi szolgáltatások</t>
  </si>
  <si>
    <t>73112000-0</t>
  </si>
  <si>
    <t>Tengerkutatási szolgáltatások</t>
  </si>
  <si>
    <t>73120000-9</t>
  </si>
  <si>
    <t>Kísérleti fejlesztési szolgáltatások</t>
  </si>
  <si>
    <t>73300000-5</t>
  </si>
  <si>
    <t>Kutatás és fejlesztés tervezése és kivitelezése</t>
  </si>
  <si>
    <t>73420000-2</t>
  </si>
  <si>
    <t>Előzetes megvalósíthatósági tanulmány és technológiai demonstráció</t>
  </si>
  <si>
    <t>73430000-5</t>
  </si>
  <si>
    <t>Tesztelés és értékelés</t>
  </si>
  <si>
    <r>
      <t>PraG beszerzések:</t>
    </r>
    <r>
      <rPr>
        <sz val="11"/>
        <color theme="1"/>
        <rFont val="Calibri"/>
        <family val="2"/>
        <charset val="238"/>
        <scheme val="minor"/>
      </rPr>
      <t xml:space="preserve"> Az Európai Bizottságnak az előcsatlakozási támogatási eszköz (IPA) létrehozásáról szóló 1085/2006/EK tanácsi rendelet végrehajtásáról szóló 718/2007/EK rendelete (2007. június 12.) (a továbbiakban: Rendelet) értelmében a program keretében a szolgáltatások, áruk és építési beruházások beszerzéseire nem a Kbt.-t, hanem az Európai Közösségek külső segítségnyújtásra vonatkozó szabályait kell alkalmazni. Ennek módszertani útmutatója: "Practical Guide to contract procedures for EC external actions" (PraG). [ld.: Kbt. 9. § (1) bekezdésének e) pontja]</t>
    </r>
  </si>
  <si>
    <t>Árubeszerzés összesen:</t>
  </si>
  <si>
    <t>Vezető kutató/programvezető</t>
  </si>
  <si>
    <t>Időszak</t>
  </si>
  <si>
    <t>Költségvetés</t>
  </si>
  <si>
    <t>Jogcím</t>
  </si>
  <si>
    <t>Összesen</t>
  </si>
  <si>
    <t>Személyi összesen</t>
  </si>
  <si>
    <t>Munkaadókat terhelő járulékok és SZOCHO (13,0%)</t>
  </si>
  <si>
    <t>Járulék összesen</t>
  </si>
  <si>
    <t>Szakmai anyagok beszerzése</t>
  </si>
  <si>
    <t>Üzemeltetési anyagok beszerzése</t>
  </si>
  <si>
    <t>Informatikai szolgáltatások igénybevétele</t>
  </si>
  <si>
    <t>Egyéb kommunikációs szolgáltatások</t>
  </si>
  <si>
    <t>Közüzemi díjak</t>
  </si>
  <si>
    <t>Vásárolt élelmezés</t>
  </si>
  <si>
    <t>Bérleti és lízing díjak</t>
  </si>
  <si>
    <t>Karbantartási, kisjavítási szolgáltatások</t>
  </si>
  <si>
    <t>Közvetített szolgáltatások</t>
  </si>
  <si>
    <t>Szakmai tevékenységet segítő szolgáltatások</t>
  </si>
  <si>
    <t>Egyéb szolgáltatások</t>
  </si>
  <si>
    <t>Kiküldetések kiadásai</t>
  </si>
  <si>
    <t>Reklám- és propagandakiadások</t>
  </si>
  <si>
    <t>Egyéb pénzügyi műveletek kiadásai</t>
  </si>
  <si>
    <t>Egyéb dologi kiadások</t>
  </si>
  <si>
    <t>Működési és üzemeltetési kiadások</t>
  </si>
  <si>
    <t>Immateriális javak beszerzése, létesítése</t>
  </si>
  <si>
    <t>Ingatlanok beszerzése, létesítése</t>
  </si>
  <si>
    <t>Informatikai eszközök beszerzése, létesítése</t>
  </si>
  <si>
    <t>Egyéb tárgyi eszközök beszerzése, létesítése</t>
  </si>
  <si>
    <t>Beruházás összesen</t>
  </si>
  <si>
    <t>Árubeszerzés</t>
  </si>
  <si>
    <t>IT eszközök (PC, notebook, monitor, projektor, interaktív tábla, szoftver…stb)</t>
  </si>
  <si>
    <t>Kísérleti állatok</t>
  </si>
  <si>
    <t xml:space="preserve">Laboratóriumi műszer alkatrészek, tartozékok  </t>
  </si>
  <si>
    <t xml:space="preserve">Laboratóriumi műszerek, berendezések  </t>
  </si>
  <si>
    <t xml:space="preserve">Oktatási műszerek, gépek, berendezések  </t>
  </si>
  <si>
    <t xml:space="preserve">Orvosi műszerek, gépek berendezések  </t>
  </si>
  <si>
    <t>Palackos gázok, gázkeverékek</t>
  </si>
  <si>
    <t>Vegyszerek, reagensek, fogyóanyagok és laboratóriumi fogyóeszközök</t>
  </si>
  <si>
    <t>Szolgáltatás megrendelés</t>
  </si>
  <si>
    <t xml:space="preserve">Arculattervezés  </t>
  </si>
  <si>
    <t>Belföldi szállás, utazás</t>
  </si>
  <si>
    <t xml:space="preserve">Egyéb javítás, karbantartás  </t>
  </si>
  <si>
    <t xml:space="preserve">Egyéb tanácsadói, szakértői, közreműködői szolgáltatás  </t>
  </si>
  <si>
    <t xml:space="preserve">Fordítás, tolmácsolás, lektorálás  </t>
  </si>
  <si>
    <t xml:space="preserve">Fotózás  </t>
  </si>
  <si>
    <t>Futár szolgáltatás</t>
  </si>
  <si>
    <t>Hirdetés, reklámfelület vásárlás</t>
  </si>
  <si>
    <t>Honlap készítés, fejlesztés</t>
  </si>
  <si>
    <t>IT-szolgáltatások</t>
  </si>
  <si>
    <t>Konferencia részvétel, regisztráció díja</t>
  </si>
  <si>
    <t xml:space="preserve">Kutatás és fejlesztés  </t>
  </si>
  <si>
    <t>Laboratóriumi vizsgálatok</t>
  </si>
  <si>
    <t xml:space="preserve">Minőségbiztosítás, minőségirányítás  </t>
  </si>
  <si>
    <t>Művészeti, előadói tevékenység</t>
  </si>
  <si>
    <t xml:space="preserve">Oktatás, képzés, tanfolyam (nem informatikai)  </t>
  </si>
  <si>
    <t xml:space="preserve">Rendezvényszervezés  </t>
  </si>
  <si>
    <t>Szabadalmi szolgáltatás, újdonságkutatás</t>
  </si>
  <si>
    <t xml:space="preserve">Szekvenálás  </t>
  </si>
  <si>
    <t>Tagdíj, nevezési díj</t>
  </si>
  <si>
    <t xml:space="preserve">Terembérlés  </t>
  </si>
  <si>
    <t>Tervezési szolgáltatás</t>
  </si>
  <si>
    <t>Tudományos cikk, publikáció megjelentetése</t>
  </si>
  <si>
    <t>Egyéb gép, berendezés és felszerelés beszerzés, létesítés</t>
  </si>
  <si>
    <t>szakmai anyagbeszerzés (oktatás, kutatásfejlesztés)</t>
  </si>
  <si>
    <t>belföldi kiküldetés kiadásai / egyéb dologi kiadás</t>
  </si>
  <si>
    <t>Informatikai gép. berendezés, felszerelés folyamatban lévő beruházása</t>
  </si>
  <si>
    <t>Egyéb szakmai szolgáltatások</t>
  </si>
  <si>
    <t>Egyéb tanácsadás / szolgáltatás</t>
  </si>
  <si>
    <t>Adóazonosító jel</t>
  </si>
  <si>
    <t>Szerződéskezdete
éééé.hh.nn</t>
  </si>
  <si>
    <t>Szerződésvége
éééé.hh.nn</t>
  </si>
  <si>
    <t xml:space="preserve"> Havi bruttó bér (Ft/hó)
(SZOCHO nélkül)</t>
  </si>
  <si>
    <t>hónap</t>
  </si>
  <si>
    <t>A szerződéssel lekötött keret (br.bér * hónapok)</t>
  </si>
  <si>
    <t>A szerződéssel lekötött keret (SZOCHO * hónapok)</t>
  </si>
  <si>
    <t>A szerződéssel lekötött keret (br.bér+járulék) * hónapok)</t>
  </si>
  <si>
    <t>FTE</t>
  </si>
  <si>
    <t xml:space="preserve"> </t>
  </si>
  <si>
    <t xml:space="preserve">   </t>
  </si>
  <si>
    <t>Szolgáltatás beszerzés összesen:</t>
  </si>
  <si>
    <t>Kelt: Szeged, 2024. …</t>
  </si>
  <si>
    <t>Név</t>
  </si>
  <si>
    <t>Projektköltségvetés alapján tervezett beszerzések 
(2024.év)</t>
  </si>
  <si>
    <r>
      <t xml:space="preserve">Nettó becsült érték
</t>
    </r>
    <r>
      <rPr>
        <sz val="11"/>
        <color rgb="FF000000"/>
        <rFont val="Calibri"/>
        <family val="2"/>
        <charset val="238"/>
        <scheme val="minor"/>
      </rPr>
      <t xml:space="preserve">(Ft) </t>
    </r>
  </si>
  <si>
    <r>
      <t xml:space="preserve">Bruttó becsült érték
</t>
    </r>
    <r>
      <rPr>
        <sz val="11"/>
        <color rgb="FF000000"/>
        <rFont val="Calibri"/>
        <family val="2"/>
        <charset val="238"/>
        <scheme val="minor"/>
      </rPr>
      <t>(Ft) 
27%-kal számol!</t>
    </r>
  </si>
  <si>
    <r>
      <t xml:space="preserve">Beszerzés kategóriák
</t>
    </r>
    <r>
      <rPr>
        <sz val="11"/>
        <color rgb="FFFF0000"/>
        <rFont val="Calibri"/>
        <family val="2"/>
        <charset val="238"/>
        <scheme val="minor"/>
      </rPr>
      <t>(legördülő lista alapján)</t>
    </r>
  </si>
  <si>
    <t>Beszerzés tárgya</t>
  </si>
  <si>
    <t xml:space="preserve">Egyéb gépek, berendezések  </t>
  </si>
  <si>
    <t xml:space="preserve">Egyéb gép-, műszer alkatrészek, tarozékok  </t>
  </si>
  <si>
    <r>
      <t xml:space="preserve">Költségvetési jogcím
</t>
    </r>
    <r>
      <rPr>
        <b/>
        <i/>
        <sz val="9"/>
        <color rgb="FFFF0000"/>
        <rFont val="Calibri"/>
        <family val="2"/>
        <charset val="238"/>
        <scheme val="minor"/>
      </rPr>
      <t xml:space="preserve"> (el lesz rejtve)</t>
    </r>
  </si>
  <si>
    <t>ÁJTK</t>
  </si>
  <si>
    <t>SZAOK</t>
  </si>
  <si>
    <t>BTK</t>
  </si>
  <si>
    <t>ETSZK</t>
  </si>
  <si>
    <t>FOK</t>
  </si>
  <si>
    <t>GTK</t>
  </si>
  <si>
    <t>GYTK</t>
  </si>
  <si>
    <t xml:space="preserve">JGYPK </t>
  </si>
  <si>
    <t>MGK</t>
  </si>
  <si>
    <t>MK</t>
  </si>
  <si>
    <t>TTIK</t>
  </si>
  <si>
    <t>BBMK</t>
  </si>
  <si>
    <t>EÉTK</t>
  </si>
  <si>
    <t>Karrier Iroda</t>
  </si>
  <si>
    <t>Klebelsberg Könyvtár</t>
  </si>
  <si>
    <t>Oktatási Igazgatóság</t>
  </si>
  <si>
    <t>Nemzetközi és Közkapcsolati Igazgatóság</t>
  </si>
  <si>
    <t>ISZI</t>
  </si>
  <si>
    <t>JIHF</t>
  </si>
  <si>
    <t>Alma Mater</t>
  </si>
  <si>
    <t>Sportközpont</t>
  </si>
  <si>
    <t>TKK</t>
  </si>
  <si>
    <t>FKK</t>
  </si>
  <si>
    <t>IKI</t>
  </si>
  <si>
    <t>SFF</t>
  </si>
  <si>
    <r>
      <t xml:space="preserve">végzettség megnevezése
</t>
    </r>
    <r>
      <rPr>
        <sz val="10"/>
        <color theme="1"/>
        <rFont val="Calibri"/>
        <family val="2"/>
        <charset val="238"/>
        <scheme val="minor"/>
      </rPr>
      <t>(amely az adott feladat ellátásához szükséges)</t>
    </r>
  </si>
  <si>
    <t xml:space="preserve">Projektben betöltött pozíció </t>
  </si>
  <si>
    <r>
      <t xml:space="preserve">Feladattal eltöltött 
</t>
    </r>
    <r>
      <rPr>
        <b/>
        <sz val="10"/>
        <color rgb="FFFF0000"/>
        <rFont val="Calibri"/>
        <family val="2"/>
        <charset val="238"/>
        <scheme val="minor"/>
      </rPr>
      <t>heti óraszám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</si>
  <si>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rPr>
        <sz val="10"/>
        <color theme="1"/>
        <rFont val="Calibri"/>
        <family val="2"/>
        <charset val="238"/>
        <scheme val="minor"/>
      </rPr>
      <t>Foglalkoztatás szerinti</t>
    </r>
    <r>
      <rPr>
        <b/>
        <sz val="10"/>
        <color theme="1"/>
        <rFont val="Calibri"/>
        <family val="2"/>
        <charset val="238"/>
        <scheme val="minor"/>
      </rPr>
      <t xml:space="preserve"> 
munkakör</t>
    </r>
  </si>
  <si>
    <t>Mindösszesen</t>
  </si>
  <si>
    <t xml:space="preserve">Orvosi eszköz/mérőműszer bérlés </t>
  </si>
  <si>
    <t>1. hónap</t>
  </si>
  <si>
    <t>2. hónap</t>
  </si>
  <si>
    <t>3. hónap</t>
  </si>
  <si>
    <t>4. hónap</t>
  </si>
  <si>
    <t>5. hónap</t>
  </si>
  <si>
    <t>6. hónap</t>
  </si>
  <si>
    <t>7. hónap</t>
  </si>
  <si>
    <t>1. mérföldkő</t>
  </si>
  <si>
    <t>2. mérföldkő</t>
  </si>
  <si>
    <t>Belföldi kiküldetések</t>
  </si>
  <si>
    <t>Munkabérek (eseti bérkiegészítés)</t>
  </si>
  <si>
    <t>Munkavégzésre irányuló egyéb jogviszonyban (megbízási jogviszony)</t>
  </si>
  <si>
    <t>nyomdai szolgáltatás</t>
  </si>
  <si>
    <t>Név/Úti cél</t>
  </si>
  <si>
    <t>Összesen:</t>
  </si>
  <si>
    <t>8. hónap</t>
  </si>
  <si>
    <r>
      <t xml:space="preserve">A mérföldkőhöz kapcsolódó tevékenységek (megegyezik a szakmai összefoglaló fülön feltüntetett tevékenység megnevezéssel)
</t>
    </r>
    <r>
      <rPr>
        <b/>
        <sz val="11"/>
        <color rgb="FFFF0000"/>
        <rFont val="Calibri"/>
        <family val="2"/>
        <charset val="238"/>
        <scheme val="minor"/>
      </rPr>
      <t>(legördülő lista alapján)</t>
    </r>
  </si>
  <si>
    <t>tev-1</t>
  </si>
  <si>
    <t>tev-2</t>
  </si>
  <si>
    <t>tev-3</t>
  </si>
  <si>
    <t>tev-4</t>
  </si>
  <si>
    <t>tev-5</t>
  </si>
  <si>
    <r>
      <t xml:space="preserve">mérföldkő száma </t>
    </r>
    <r>
      <rPr>
        <b/>
        <sz val="11"/>
        <color rgb="FFFF0000"/>
        <rFont val="Calibri"/>
        <family val="2"/>
        <charset val="238"/>
        <scheme val="minor"/>
      </rPr>
      <t>(legördülő lista alapján)</t>
    </r>
  </si>
  <si>
    <t>tev-6</t>
  </si>
  <si>
    <t>tev-7</t>
  </si>
  <si>
    <t>tev-8</t>
  </si>
  <si>
    <t>tev-9</t>
  </si>
  <si>
    <r>
      <t xml:space="preserve">Szerződés típusa 
</t>
    </r>
    <r>
      <rPr>
        <b/>
        <sz val="10"/>
        <color rgb="FFFF0000"/>
        <rFont val="Calibri"/>
        <family val="2"/>
        <charset val="238"/>
        <scheme val="minor"/>
      </rPr>
      <t>(legördülő lista alapján)</t>
    </r>
  </si>
  <si>
    <r>
      <t xml:space="preserve">Mérföldkő száma
</t>
    </r>
    <r>
      <rPr>
        <b/>
        <sz val="10"/>
        <color rgb="FFFF0000"/>
        <rFont val="Calibri"/>
        <family val="2"/>
        <charset val="238"/>
        <scheme val="minor"/>
      </rPr>
      <t>(legördülő lista alapján)</t>
    </r>
  </si>
  <si>
    <r>
      <t xml:space="preserve">költség típusa
</t>
    </r>
    <r>
      <rPr>
        <b/>
        <sz val="10"/>
        <color rgb="FFFF0000"/>
        <rFont val="Calibri"/>
        <family val="2"/>
        <charset val="238"/>
        <scheme val="minor"/>
      </rPr>
      <t>(legördülő lista alapján)</t>
    </r>
  </si>
  <si>
    <t>Útmutató kitöltéshez</t>
  </si>
  <si>
    <t>Pályázat Egyszerűsített pénzügyi terv adatlap</t>
  </si>
  <si>
    <t>Munkafül neve</t>
  </si>
  <si>
    <t>HR tervező</t>
  </si>
  <si>
    <t>Útmutató</t>
  </si>
  <si>
    <r>
      <t xml:space="preserve">KAR/egység rövidített neve, ahol a munkavállaló foglalkoztatva van
</t>
    </r>
    <r>
      <rPr>
        <b/>
        <sz val="10"/>
        <color rgb="FFFF0000"/>
        <rFont val="Calibri"/>
        <family val="2"/>
        <charset val="238"/>
        <scheme val="minor"/>
      </rPr>
      <t>(legördülő lista alapján)</t>
    </r>
  </si>
  <si>
    <t>A fehér mezőket kérjük manuálisan tölteni, a szürke mezők töltéséhez kérjük a legördülő menüből válasszon!
Zöld és narancssárga mezők képletezettek és zároltak!</t>
  </si>
  <si>
    <t>A fehér mezőket kérjük manuálisan tölteni, a szürke mezők töltéséhez kérjük a legördülő menüből válasszon!
Zöld mezők képletezettek és zároltak!</t>
  </si>
  <si>
    <t>Projekt címe</t>
  </si>
  <si>
    <r>
      <t xml:space="preserve">A mérföldkőhöz kapcsolódó tevékenységek </t>
    </r>
    <r>
      <rPr>
        <sz val="12"/>
        <rFont val="Calibri"/>
        <family val="2"/>
        <charset val="238"/>
        <scheme val="minor"/>
      </rPr>
      <t>(szabadon beírható/átírható)</t>
    </r>
  </si>
  <si>
    <r>
      <rPr>
        <b/>
        <sz val="11"/>
        <color theme="1"/>
        <rFont val="Calibri"/>
        <family val="2"/>
        <charset val="238"/>
        <scheme val="minor"/>
      </rPr>
      <t>Munkabérek</t>
    </r>
    <r>
      <rPr>
        <sz val="11"/>
        <color theme="1"/>
        <rFont val="Calibri"/>
        <family val="2"/>
        <charset val="238"/>
        <scheme val="minor"/>
      </rPr>
      <t xml:space="preserve"> (eseti bérkiegészítés)</t>
    </r>
  </si>
  <si>
    <r>
      <rPr>
        <b/>
        <sz val="11"/>
        <color theme="1"/>
        <rFont val="Calibri"/>
        <family val="2"/>
        <charset val="238"/>
        <scheme val="minor"/>
      </rPr>
      <t>Munkavégzésre irányuló egyéb jogviszony</t>
    </r>
    <r>
      <rPr>
        <sz val="11"/>
        <color theme="1"/>
        <rFont val="Calibri"/>
        <family val="2"/>
        <charset val="238"/>
        <scheme val="minor"/>
      </rPr>
      <t>ban (megbízási jogviszony)</t>
    </r>
  </si>
  <si>
    <t>HR terv</t>
  </si>
  <si>
    <t>A projekt rendelkezésre álló megvalósítási időtartama maximum 8 hónap</t>
  </si>
  <si>
    <t>Tevékenységek mérföldkővenként</t>
  </si>
  <si>
    <t>Beszerzés tervező</t>
  </si>
  <si>
    <t>Bruttó összeg
(ktg/út)</t>
  </si>
  <si>
    <t>A mérföldkőhöz kapcsolódó tevékenységek cellákat kérjük manuálisan tölteni.
Mivel a táblázat egy Gantt, így kitöltő "X" alkalmazásával kérjük jelölni a pályázat tevékenységeihez tartozó megvalósítás lefutását.</t>
  </si>
  <si>
    <t>X</t>
  </si>
  <si>
    <r>
      <rPr>
        <sz val="11"/>
        <color rgb="FFFF0000"/>
        <rFont val="Calibri"/>
        <family val="2"/>
        <charset val="238"/>
        <scheme val="minor"/>
      </rPr>
      <t xml:space="preserve">Nem szerkeszthető! </t>
    </r>
    <r>
      <rPr>
        <sz val="11"/>
        <color theme="1"/>
        <rFont val="Calibri"/>
        <family val="2"/>
        <charset val="238"/>
        <scheme val="minor"/>
      </rPr>
      <t xml:space="preserve">
Költségvetés munkafül automatikusan töltődik a HR tervező és beszerzési tervező munkafülekre rögzített adatok alapján, ezért kérjük minden cella töltését!</t>
    </r>
  </si>
  <si>
    <t>PoC Pályázat 4. számú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</si>
</sst>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#,##0\ &quot;Ft&quot;"/>
  </numFmts>
  <fonts count="4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2"/>
      <color indexed="8"/>
      <name val="Times New Roman"/>
      <family val="1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b/>
      <sz val="15"/>
      <color rgb="FF122305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6"/>
      <color rgb="FF122305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rgb="FFBDD6EE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rgb="FFBFBFBF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16" fillId="0" borderId="0"/>
    <xf numFmtId="43" fontId="3" fillId="0" borderId="0" applyFont="0" applyFill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3" fillId="0" borderId="5" xfId="0" applyFont="1" applyBorder="1" applyAlignment="1">
      <alignment vertical="center"/>
    </xf>
    <xf numFmtId="0" fontId="13" fillId="0" borderId="4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13" fillId="0" borderId="12" xfId="0" applyFont="1" applyBorder="1" applyAlignment="1">
      <alignment vertical="center" wrapText="1"/>
    </xf>
    <xf numFmtId="0" fontId="13" fillId="0" borderId="12" xfId="0" applyFont="1" applyBorder="1" applyAlignment="1">
      <alignment vertical="center"/>
    </xf>
    <xf numFmtId="0" fontId="13" fillId="5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left"/>
    </xf>
    <xf numFmtId="0" fontId="13" fillId="0" borderId="0" xfId="0" applyFont="1"/>
    <xf numFmtId="0" fontId="17" fillId="8" borderId="7" xfId="0" applyFont="1" applyFill="1" applyBorder="1" applyAlignment="1">
      <alignment horizontal="center" vertical="center" wrapText="1"/>
    </xf>
    <xf numFmtId="14" fontId="17" fillId="8" borderId="7" xfId="0" applyNumberFormat="1" applyFont="1" applyFill="1" applyBorder="1" applyAlignment="1">
      <alignment horizontal="center" vertical="center" wrapText="1"/>
    </xf>
    <xf numFmtId="0" fontId="13" fillId="8" borderId="7" xfId="0" applyFont="1" applyFill="1" applyBorder="1" applyAlignment="1">
      <alignment horizontal="center" vertical="center" wrapText="1"/>
    </xf>
    <xf numFmtId="165" fontId="17" fillId="9" borderId="7" xfId="1" applyNumberFormat="1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left" vertical="center"/>
    </xf>
    <xf numFmtId="0" fontId="20" fillId="0" borderId="7" xfId="0" applyFont="1" applyBorder="1" applyAlignment="1">
      <alignment horizontal="center" vertical="center"/>
    </xf>
    <xf numFmtId="14" fontId="20" fillId="0" borderId="7" xfId="0" applyNumberFormat="1" applyFont="1" applyBorder="1" applyAlignment="1">
      <alignment horizontal="center" vertical="center"/>
    </xf>
    <xf numFmtId="3" fontId="20" fillId="9" borderId="7" xfId="1" applyNumberFormat="1" applyFont="1" applyFill="1" applyBorder="1" applyAlignment="1">
      <alignment vertical="center"/>
    </xf>
    <xf numFmtId="0" fontId="13" fillId="0" borderId="0" xfId="0" applyFont="1" applyAlignment="1">
      <alignment vertical="center" wrapText="1"/>
    </xf>
    <xf numFmtId="3" fontId="0" fillId="0" borderId="0" xfId="0" applyNumberFormat="1"/>
    <xf numFmtId="14" fontId="0" fillId="0" borderId="0" xfId="0" applyNumberFormat="1"/>
    <xf numFmtId="0" fontId="6" fillId="4" borderId="5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4" fontId="0" fillId="0" borderId="0" xfId="0" applyNumberFormat="1"/>
    <xf numFmtId="0" fontId="4" fillId="0" borderId="0" xfId="0" applyFont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4" fillId="0" borderId="15" xfId="0" applyFont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6" xfId="0" applyFill="1" applyBorder="1" applyAlignment="1">
      <alignment vertical="center"/>
    </xf>
    <xf numFmtId="0" fontId="0" fillId="0" borderId="6" xfId="0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25" fillId="4" borderId="5" xfId="0" applyFont="1" applyFill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/>
    </xf>
    <xf numFmtId="0" fontId="27" fillId="8" borderId="7" xfId="0" applyFont="1" applyFill="1" applyBorder="1" applyAlignment="1">
      <alignment horizontal="center" vertical="center" wrapText="1"/>
    </xf>
    <xf numFmtId="0" fontId="28" fillId="0" borderId="7" xfId="0" applyFont="1" applyBorder="1" applyAlignment="1">
      <alignment horizontal="left"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164" fontId="0" fillId="0" borderId="0" xfId="1" applyNumberFormat="1" applyFont="1" applyAlignment="1">
      <alignment vertical="center"/>
    </xf>
    <xf numFmtId="164" fontId="0" fillId="0" borderId="0" xfId="1" applyNumberFormat="1" applyFont="1" applyAlignment="1">
      <alignment horizontal="center" vertical="center"/>
    </xf>
    <xf numFmtId="164" fontId="6" fillId="4" borderId="5" xfId="1" applyNumberFormat="1" applyFont="1" applyFill="1" applyBorder="1" applyAlignment="1">
      <alignment horizontal="center" vertical="center" wrapText="1"/>
    </xf>
    <xf numFmtId="164" fontId="0" fillId="0" borderId="6" xfId="1" applyNumberFormat="1" applyFont="1" applyBorder="1" applyAlignment="1">
      <alignment horizontal="left" vertical="center"/>
    </xf>
    <xf numFmtId="164" fontId="0" fillId="0" borderId="7" xfId="1" applyNumberFormat="1" applyFont="1" applyBorder="1" applyAlignment="1">
      <alignment horizontal="left" vertical="center"/>
    </xf>
    <xf numFmtId="164" fontId="0" fillId="0" borderId="7" xfId="1" applyNumberFormat="1" applyFont="1" applyBorder="1" applyAlignment="1">
      <alignment vertical="center"/>
    </xf>
    <xf numFmtId="164" fontId="4" fillId="8" borderId="8" xfId="1" applyNumberFormat="1" applyFont="1" applyFill="1" applyBorder="1" applyAlignment="1">
      <alignment horizontal="center" vertical="center"/>
    </xf>
    <xf numFmtId="164" fontId="0" fillId="0" borderId="6" xfId="1" applyNumberFormat="1" applyFont="1" applyFill="1" applyBorder="1" applyAlignment="1">
      <alignment vertical="center"/>
    </xf>
    <xf numFmtId="164" fontId="4" fillId="8" borderId="7" xfId="1" applyNumberFormat="1" applyFont="1" applyFill="1" applyBorder="1" applyAlignment="1">
      <alignment horizontal="center" vertical="center"/>
    </xf>
    <xf numFmtId="164" fontId="0" fillId="0" borderId="0" xfId="1" applyNumberFormat="1" applyFont="1" applyAlignment="1">
      <alignment horizontal="left" vertical="center" wrapText="1"/>
    </xf>
    <xf numFmtId="164" fontId="0" fillId="0" borderId="0" xfId="1" applyNumberFormat="1" applyFont="1" applyAlignment="1">
      <alignment horizontal="center" vertical="center" wrapText="1"/>
    </xf>
    <xf numFmtId="0" fontId="13" fillId="13" borderId="0" xfId="0" applyFont="1" applyFill="1" applyAlignment="1">
      <alignment wrapText="1"/>
    </xf>
    <xf numFmtId="0" fontId="20" fillId="0" borderId="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164" fontId="0" fillId="0" borderId="7" xfId="1" applyNumberFormat="1" applyFont="1" applyBorder="1"/>
    <xf numFmtId="0" fontId="6" fillId="8" borderId="5" xfId="0" applyFont="1" applyFill="1" applyBorder="1" applyAlignment="1">
      <alignment horizontal="center" vertical="center" wrapText="1"/>
    </xf>
    <xf numFmtId="3" fontId="20" fillId="0" borderId="0" xfId="1" applyNumberFormat="1" applyFont="1" applyFill="1" applyBorder="1" applyAlignment="1">
      <alignment vertical="center" wrapText="1"/>
    </xf>
    <xf numFmtId="0" fontId="0" fillId="0" borderId="22" xfId="0" applyBorder="1"/>
    <xf numFmtId="0" fontId="0" fillId="0" borderId="27" xfId="0" applyBorder="1"/>
    <xf numFmtId="164" fontId="0" fillId="0" borderId="6" xfId="1" applyNumberFormat="1" applyFont="1" applyBorder="1"/>
    <xf numFmtId="0" fontId="17" fillId="8" borderId="19" xfId="0" applyFont="1" applyFill="1" applyBorder="1" applyAlignment="1">
      <alignment horizontal="center" vertical="center" wrapText="1"/>
    </xf>
    <xf numFmtId="0" fontId="17" fillId="8" borderId="20" xfId="0" applyFont="1" applyFill="1" applyBorder="1" applyAlignment="1">
      <alignment horizontal="center" vertical="center" wrapText="1"/>
    </xf>
    <xf numFmtId="0" fontId="6" fillId="8" borderId="21" xfId="0" applyFont="1" applyFill="1" applyBorder="1" applyAlignment="1">
      <alignment horizontal="center" vertical="center" wrapText="1"/>
    </xf>
    <xf numFmtId="0" fontId="0" fillId="0" borderId="26" xfId="0" applyBorder="1"/>
    <xf numFmtId="164" fontId="0" fillId="0" borderId="8" xfId="1" applyNumberFormat="1" applyFont="1" applyBorder="1"/>
    <xf numFmtId="164" fontId="4" fillId="8" borderId="20" xfId="1" applyNumberFormat="1" applyFont="1" applyFill="1" applyBorder="1"/>
    <xf numFmtId="3" fontId="20" fillId="0" borderId="21" xfId="1" applyNumberFormat="1" applyFont="1" applyFill="1" applyBorder="1" applyAlignment="1">
      <alignment vertical="center" wrapText="1"/>
    </xf>
    <xf numFmtId="0" fontId="6" fillId="18" borderId="5" xfId="0" applyFont="1" applyFill="1" applyBorder="1" applyAlignment="1">
      <alignment horizontal="center" vertical="center" wrapText="1"/>
    </xf>
    <xf numFmtId="0" fontId="6" fillId="18" borderId="4" xfId="0" applyFont="1" applyFill="1" applyBorder="1" applyAlignment="1">
      <alignment horizontal="center" vertical="center" wrapText="1"/>
    </xf>
    <xf numFmtId="0" fontId="6" fillId="18" borderId="6" xfId="0" applyFont="1" applyFill="1" applyBorder="1" applyAlignment="1">
      <alignment vertical="center" wrapText="1"/>
    </xf>
    <xf numFmtId="0" fontId="0" fillId="18" borderId="6" xfId="0" applyFill="1" applyBorder="1" applyAlignment="1">
      <alignment horizontal="left" vertical="center" wrapText="1"/>
    </xf>
    <xf numFmtId="3" fontId="20" fillId="17" borderId="7" xfId="1" applyNumberFormat="1" applyFont="1" applyFill="1" applyBorder="1" applyAlignment="1">
      <alignment vertical="center" wrapText="1"/>
    </xf>
    <xf numFmtId="0" fontId="20" fillId="17" borderId="7" xfId="0" applyFont="1" applyFill="1" applyBorder="1" applyAlignment="1">
      <alignment horizontal="center" vertical="center" wrapText="1"/>
    </xf>
    <xf numFmtId="0" fontId="0" fillId="17" borderId="6" xfId="0" applyFill="1" applyBorder="1"/>
    <xf numFmtId="0" fontId="0" fillId="17" borderId="7" xfId="0" applyFill="1" applyBorder="1"/>
    <xf numFmtId="0" fontId="0" fillId="17" borderId="8" xfId="0" applyFill="1" applyBorder="1"/>
    <xf numFmtId="4" fontId="19" fillId="19" borderId="16" xfId="0" applyNumberFormat="1" applyFont="1" applyFill="1" applyBorder="1" applyAlignment="1" applyProtection="1">
      <alignment horizontal="center" vertical="center" wrapText="1"/>
      <protection locked="0"/>
    </xf>
    <xf numFmtId="3" fontId="19" fillId="19" borderId="16" xfId="0" applyNumberFormat="1" applyFont="1" applyFill="1" applyBorder="1" applyAlignment="1" applyProtection="1">
      <alignment horizontal="center" vertical="center" wrapText="1"/>
      <protection locked="0"/>
    </xf>
    <xf numFmtId="3" fontId="19" fillId="19" borderId="17" xfId="0" applyNumberFormat="1" applyFont="1" applyFill="1" applyBorder="1" applyAlignment="1" applyProtection="1">
      <alignment horizontal="center" vertical="center" wrapText="1"/>
      <protection locked="0"/>
    </xf>
    <xf numFmtId="165" fontId="19" fillId="10" borderId="7" xfId="0" applyNumberFormat="1" applyFont="1" applyFill="1" applyBorder="1" applyAlignment="1" applyProtection="1">
      <alignment horizontal="center" vertical="center" wrapText="1"/>
      <protection locked="0"/>
    </xf>
    <xf numFmtId="4" fontId="20" fillId="2" borderId="7" xfId="1" applyNumberFormat="1" applyFont="1" applyFill="1" applyBorder="1" applyAlignment="1" applyProtection="1">
      <alignment vertical="center" wrapText="1"/>
    </xf>
    <xf numFmtId="3" fontId="21" fillId="2" borderId="7" xfId="1" applyNumberFormat="1" applyFont="1" applyFill="1" applyBorder="1" applyAlignment="1" applyProtection="1">
      <alignment vertical="center" wrapText="1"/>
    </xf>
    <xf numFmtId="3" fontId="21" fillId="2" borderId="13" xfId="1" applyNumberFormat="1" applyFont="1" applyFill="1" applyBorder="1" applyAlignment="1" applyProtection="1">
      <alignment vertical="center" wrapText="1"/>
    </xf>
    <xf numFmtId="0" fontId="13" fillId="11" borderId="7" xfId="0" applyFont="1" applyFill="1" applyBorder="1" applyAlignment="1" applyProtection="1">
      <alignment horizontal="center" vertical="center"/>
    </xf>
    <xf numFmtId="4" fontId="4" fillId="2" borderId="7" xfId="0" applyNumberFormat="1" applyFont="1" applyFill="1" applyBorder="1" applyAlignment="1" applyProtection="1">
      <alignment vertical="center"/>
    </xf>
    <xf numFmtId="3" fontId="4" fillId="2" borderId="7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13" fillId="18" borderId="7" xfId="0" applyFont="1" applyFill="1" applyBorder="1" applyAlignment="1">
      <alignment vertical="center" wrapText="1"/>
    </xf>
    <xf numFmtId="164" fontId="4" fillId="2" borderId="6" xfId="1" applyNumberFormat="1" applyFont="1" applyFill="1" applyBorder="1" applyAlignment="1">
      <alignment horizontal="center" vertical="center"/>
    </xf>
    <xf numFmtId="164" fontId="4" fillId="2" borderId="7" xfId="1" applyNumberFormat="1" applyFont="1" applyFill="1" applyBorder="1" applyAlignment="1">
      <alignment horizontal="center" vertical="center"/>
    </xf>
    <xf numFmtId="0" fontId="27" fillId="0" borderId="35" xfId="0" applyFont="1" applyBorder="1" applyAlignment="1">
      <alignment horizontal="center"/>
    </xf>
    <xf numFmtId="0" fontId="27" fillId="0" borderId="36" xfId="0" applyFont="1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 wrapText="1"/>
    </xf>
    <xf numFmtId="0" fontId="27" fillId="0" borderId="7" xfId="0" applyFont="1" applyFill="1" applyBorder="1" applyAlignment="1">
      <alignment vertical="center" wrapText="1"/>
    </xf>
    <xf numFmtId="0" fontId="31" fillId="0" borderId="7" xfId="0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23" fillId="0" borderId="0" xfId="0" applyFont="1"/>
    <xf numFmtId="0" fontId="32" fillId="14" borderId="0" xfId="0" applyFont="1" applyFill="1" applyBorder="1" applyAlignment="1">
      <alignment vertical="center" wrapText="1"/>
    </xf>
    <xf numFmtId="0" fontId="34" fillId="14" borderId="32" xfId="0" applyFont="1" applyFill="1" applyBorder="1" applyAlignment="1">
      <alignment horizontal="center" vertical="center"/>
    </xf>
    <xf numFmtId="0" fontId="34" fillId="14" borderId="30" xfId="0" applyFont="1" applyFill="1" applyBorder="1" applyAlignment="1">
      <alignment horizontal="center" vertical="center"/>
    </xf>
    <xf numFmtId="0" fontId="34" fillId="14" borderId="31" xfId="0" applyFont="1" applyFill="1" applyBorder="1" applyAlignment="1">
      <alignment horizontal="center" vertical="center"/>
    </xf>
    <xf numFmtId="0" fontId="34" fillId="14" borderId="29" xfId="0" applyFont="1" applyFill="1" applyBorder="1" applyAlignment="1">
      <alignment horizontal="center" vertical="center"/>
    </xf>
    <xf numFmtId="3" fontId="35" fillId="0" borderId="33" xfId="2" applyNumberFormat="1" applyFont="1" applyFill="1" applyBorder="1" applyAlignment="1">
      <alignment horizontal="left" vertical="center" wrapText="1"/>
    </xf>
    <xf numFmtId="0" fontId="22" fillId="0" borderId="0" xfId="0" applyFont="1" applyFill="1" applyAlignment="1">
      <alignment vertical="center"/>
    </xf>
    <xf numFmtId="3" fontId="37" fillId="6" borderId="7" xfId="2" applyNumberFormat="1" applyFont="1" applyFill="1" applyBorder="1" applyAlignment="1">
      <alignment horizontal="center" vertical="center" wrapText="1"/>
    </xf>
    <xf numFmtId="3" fontId="37" fillId="6" borderId="8" xfId="2" applyNumberFormat="1" applyFont="1" applyFill="1" applyBorder="1" applyAlignment="1">
      <alignment horizontal="center" vertical="center" wrapText="1"/>
    </xf>
    <xf numFmtId="3" fontId="37" fillId="2" borderId="7" xfId="2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13" xfId="2" applyFont="1" applyFill="1" applyBorder="1" applyAlignment="1">
      <alignment vertical="center" wrapText="1"/>
    </xf>
    <xf numFmtId="164" fontId="0" fillId="0" borderId="7" xfId="1" applyNumberFormat="1" applyFont="1" applyFill="1" applyBorder="1" applyAlignment="1">
      <alignment vertical="center"/>
    </xf>
    <xf numFmtId="164" fontId="4" fillId="0" borderId="7" xfId="1" applyNumberFormat="1" applyFont="1" applyFill="1" applyBorder="1" applyAlignment="1">
      <alignment vertical="center"/>
    </xf>
    <xf numFmtId="0" fontId="4" fillId="6" borderId="7" xfId="2" applyFont="1" applyFill="1" applyBorder="1" applyAlignment="1">
      <alignment vertical="center"/>
    </xf>
    <xf numFmtId="164" fontId="4" fillId="6" borderId="7" xfId="1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38" fillId="0" borderId="13" xfId="2" applyFont="1" applyFill="1" applyBorder="1" applyAlignment="1">
      <alignment vertical="center" wrapText="1"/>
    </xf>
    <xf numFmtId="0" fontId="0" fillId="0" borderId="13" xfId="2" applyFont="1" applyFill="1" applyBorder="1" applyAlignment="1">
      <alignment vertical="center"/>
    </xf>
    <xf numFmtId="0" fontId="27" fillId="0" borderId="14" xfId="2" applyFont="1" applyFill="1" applyBorder="1" applyAlignment="1">
      <alignment horizontal="left" vertical="center"/>
    </xf>
    <xf numFmtId="164" fontId="27" fillId="0" borderId="7" xfId="1" applyNumberFormat="1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0" fontId="0" fillId="0" borderId="0" xfId="0" applyFont="1" applyFill="1" applyAlignment="1">
      <alignment vertical="center" wrapText="1"/>
    </xf>
    <xf numFmtId="3" fontId="23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3" fontId="39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0" fillId="0" borderId="0" xfId="0" applyBorder="1"/>
    <xf numFmtId="0" fontId="20" fillId="17" borderId="6" xfId="0" applyFont="1" applyFill="1" applyBorder="1" applyAlignment="1">
      <alignment horizontal="center" vertical="center" wrapText="1"/>
    </xf>
    <xf numFmtId="3" fontId="35" fillId="16" borderId="14" xfId="2" applyNumberFormat="1" applyFont="1" applyFill="1" applyBorder="1" applyAlignment="1">
      <alignment horizontal="center" vertical="center" wrapText="1"/>
    </xf>
    <xf numFmtId="3" fontId="35" fillId="16" borderId="7" xfId="2" applyNumberFormat="1" applyFont="1" applyFill="1" applyBorder="1" applyAlignment="1">
      <alignment horizontal="center" vertical="center" wrapText="1"/>
    </xf>
    <xf numFmtId="3" fontId="35" fillId="16" borderId="23" xfId="2" applyNumberFormat="1" applyFont="1" applyFill="1" applyBorder="1" applyAlignment="1">
      <alignment horizontal="center" vertical="center" wrapText="1"/>
    </xf>
    <xf numFmtId="3" fontId="35" fillId="16" borderId="22" xfId="2" applyNumberFormat="1" applyFont="1" applyFill="1" applyBorder="1" applyAlignment="1">
      <alignment horizontal="center" vertical="center" wrapText="1"/>
    </xf>
    <xf numFmtId="3" fontId="35" fillId="0" borderId="14" xfId="2" applyNumberFormat="1" applyFont="1" applyBorder="1" applyAlignment="1">
      <alignment horizontal="center" vertical="center" wrapText="1"/>
    </xf>
    <xf numFmtId="3" fontId="35" fillId="0" borderId="7" xfId="2" applyNumberFormat="1" applyFont="1" applyBorder="1" applyAlignment="1">
      <alignment horizontal="center" vertical="center" wrapText="1"/>
    </xf>
    <xf numFmtId="3" fontId="35" fillId="0" borderId="23" xfId="2" applyNumberFormat="1" applyFont="1" applyBorder="1" applyAlignment="1">
      <alignment horizontal="center" vertical="center" wrapText="1"/>
    </xf>
    <xf numFmtId="3" fontId="35" fillId="0" borderId="22" xfId="2" applyNumberFormat="1" applyFont="1" applyBorder="1" applyAlignment="1">
      <alignment horizontal="center" vertical="center" wrapText="1"/>
    </xf>
    <xf numFmtId="0" fontId="27" fillId="14" borderId="2" xfId="0" applyFont="1" applyFill="1" applyBorder="1" applyAlignment="1">
      <alignment horizontal="center" vertical="center" wrapText="1"/>
    </xf>
    <xf numFmtId="0" fontId="27" fillId="14" borderId="3" xfId="0" applyFont="1" applyFill="1" applyBorder="1" applyAlignment="1">
      <alignment horizontal="center" vertical="center" wrapText="1"/>
    </xf>
    <xf numFmtId="0" fontId="27" fillId="14" borderId="4" xfId="0" applyFont="1" applyFill="1" applyBorder="1" applyAlignment="1">
      <alignment horizontal="center" vertical="center" wrapText="1"/>
    </xf>
    <xf numFmtId="0" fontId="27" fillId="15" borderId="2" xfId="0" applyFont="1" applyFill="1" applyBorder="1" applyAlignment="1">
      <alignment horizontal="center"/>
    </xf>
    <xf numFmtId="0" fontId="27" fillId="15" borderId="3" xfId="0" applyFont="1" applyFill="1" applyBorder="1" applyAlignment="1">
      <alignment horizontal="center"/>
    </xf>
    <xf numFmtId="0" fontId="27" fillId="15" borderId="4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36" fillId="7" borderId="0" xfId="0" applyFont="1" applyFill="1" applyBorder="1" applyAlignment="1">
      <alignment horizontal="center" vertical="center" wrapText="1"/>
    </xf>
    <xf numFmtId="0" fontId="40" fillId="7" borderId="0" xfId="0" applyFont="1" applyFill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left" vertical="center" wrapText="1"/>
    </xf>
    <xf numFmtId="0" fontId="17" fillId="8" borderId="3" xfId="0" applyFont="1" applyFill="1" applyBorder="1" applyAlignment="1">
      <alignment horizontal="left" vertical="center" wrapText="1"/>
    </xf>
    <xf numFmtId="0" fontId="17" fillId="8" borderId="28" xfId="0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0" fontId="24" fillId="12" borderId="19" xfId="0" applyFont="1" applyFill="1" applyBorder="1" applyAlignment="1">
      <alignment horizontal="center" vertical="center"/>
    </xf>
    <xf numFmtId="0" fontId="24" fillId="12" borderId="20" xfId="0" applyFont="1" applyFill="1" applyBorder="1" applyAlignment="1">
      <alignment horizontal="center" vertical="center"/>
    </xf>
    <xf numFmtId="0" fontId="24" fillId="12" borderId="2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4" fillId="8" borderId="8" xfId="0" applyFont="1" applyFill="1" applyBorder="1" applyAlignment="1">
      <alignment horizontal="right" vertical="center"/>
    </xf>
    <xf numFmtId="0" fontId="4" fillId="8" borderId="7" xfId="0" applyFont="1" applyFill="1" applyBorder="1" applyAlignment="1">
      <alignment horizontal="right" vertical="center"/>
    </xf>
    <xf numFmtId="0" fontId="29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4">
    <cellStyle name="Ezres" xfId="1" builtinId="3"/>
    <cellStyle name="Ezres 2" xfId="3"/>
    <cellStyle name="Normál" xfId="0" builtinId="0"/>
    <cellStyle name="Normál 2" xfId="2"/>
  </cellStyles>
  <dxfs count="4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áblázat1" displayName="Táblázat1" ref="A9:A18" totalsRowShown="0" headerRowDxfId="3" dataDxfId="2" tableBorderDxfId="1" dataCellStyle="Normál 2">
  <autoFilter ref="A9:A18"/>
  <tableColumns count="1">
    <tableColumn id="1" name="A mérföldkőhöz kapcsolódó tevékenységek (szabadon beírható/átírható)" dataDxfId="0" dataCellStyle="Normál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I18"/>
  <sheetViews>
    <sheetView showGridLines="0" tabSelected="1" workbookViewId="0">
      <selection activeCell="L8" sqref="L8"/>
    </sheetView>
  </sheetViews>
  <sheetFormatPr defaultColWidth="9.109375" defaultRowHeight="15.6" x14ac:dyDescent="0.3"/>
  <cols>
    <col min="1" max="1" width="56.5546875" style="108" bestFit="1" customWidth="1"/>
    <col min="2" max="2" width="12" style="108" customWidth="1"/>
    <col min="3" max="3" width="11.33203125" style="108" customWidth="1"/>
    <col min="4" max="4" width="14" style="108" customWidth="1"/>
    <col min="5" max="7" width="10.109375" style="108" bestFit="1" customWidth="1"/>
    <col min="8" max="8" width="12" style="108" customWidth="1"/>
    <col min="9" max="9" width="10.109375" style="108" bestFit="1" customWidth="1"/>
    <col min="10" max="16384" width="9.109375" style="108"/>
  </cols>
  <sheetData>
    <row r="1" spans="1:9" x14ac:dyDescent="0.3">
      <c r="A1" s="108" t="s">
        <v>219</v>
      </c>
    </row>
    <row r="3" spans="1:9" s="13" customFormat="1" ht="26.4" customHeight="1" x14ac:dyDescent="0.3">
      <c r="A3" s="105" t="s">
        <v>207</v>
      </c>
      <c r="B3" s="152"/>
      <c r="C3" s="152"/>
      <c r="D3" s="152"/>
      <c r="E3" s="152"/>
      <c r="F3" s="152"/>
      <c r="G3" s="152"/>
      <c r="H3" s="152"/>
      <c r="I3" s="152"/>
    </row>
    <row r="4" spans="1:9" s="13" customFormat="1" ht="26.4" customHeight="1" x14ac:dyDescent="0.3">
      <c r="A4" s="105" t="s">
        <v>48</v>
      </c>
      <c r="B4" s="152"/>
      <c r="C4" s="152"/>
      <c r="D4" s="152"/>
      <c r="E4" s="152"/>
      <c r="F4" s="152"/>
      <c r="G4" s="152"/>
      <c r="H4" s="152"/>
      <c r="I4" s="152"/>
    </row>
    <row r="5" spans="1:9" s="107" customFormat="1" ht="26.4" customHeight="1" x14ac:dyDescent="0.3">
      <c r="A5" s="106" t="s">
        <v>49</v>
      </c>
      <c r="B5" s="152"/>
      <c r="C5" s="152"/>
      <c r="D5" s="152"/>
      <c r="E5" s="152"/>
      <c r="F5" s="152"/>
      <c r="G5" s="152"/>
      <c r="H5" s="152"/>
      <c r="I5" s="152"/>
    </row>
    <row r="6" spans="1:9" s="107" customFormat="1" ht="26.4" customHeight="1" thickBot="1" x14ac:dyDescent="0.35">
      <c r="A6" s="104"/>
      <c r="B6" s="61"/>
      <c r="C6" s="61"/>
      <c r="D6" s="61"/>
    </row>
    <row r="7" spans="1:9" ht="16.2" thickBot="1" x14ac:dyDescent="0.35">
      <c r="B7" s="146" t="s">
        <v>212</v>
      </c>
      <c r="C7" s="147"/>
      <c r="D7" s="147"/>
      <c r="E7" s="147"/>
      <c r="F7" s="147"/>
      <c r="G7" s="147"/>
      <c r="H7" s="147"/>
      <c r="I7" s="148"/>
    </row>
    <row r="8" spans="1:9" ht="18.600000000000001" customHeight="1" thickBot="1" x14ac:dyDescent="0.35">
      <c r="B8" s="149" t="s">
        <v>176</v>
      </c>
      <c r="C8" s="150"/>
      <c r="D8" s="150"/>
      <c r="E8" s="151"/>
      <c r="F8" s="149" t="s">
        <v>177</v>
      </c>
      <c r="G8" s="150"/>
      <c r="H8" s="150"/>
      <c r="I8" s="151"/>
    </row>
    <row r="9" spans="1:9" ht="51" customHeight="1" x14ac:dyDescent="0.3">
      <c r="A9" s="109" t="s">
        <v>208</v>
      </c>
      <c r="B9" s="110" t="s">
        <v>169</v>
      </c>
      <c r="C9" s="111" t="s">
        <v>170</v>
      </c>
      <c r="D9" s="111" t="s">
        <v>171</v>
      </c>
      <c r="E9" s="112" t="s">
        <v>172</v>
      </c>
      <c r="F9" s="113" t="s">
        <v>173</v>
      </c>
      <c r="G9" s="111" t="s">
        <v>174</v>
      </c>
      <c r="H9" s="111" t="s">
        <v>175</v>
      </c>
      <c r="I9" s="112" t="s">
        <v>184</v>
      </c>
    </row>
    <row r="10" spans="1:9" ht="18" customHeight="1" x14ac:dyDescent="0.3">
      <c r="A10" s="114" t="s">
        <v>186</v>
      </c>
      <c r="B10" s="138" t="s">
        <v>217</v>
      </c>
      <c r="C10" s="139" t="s">
        <v>217</v>
      </c>
      <c r="D10" s="139"/>
      <c r="E10" s="140"/>
      <c r="F10" s="141"/>
      <c r="G10" s="139"/>
      <c r="H10" s="139"/>
      <c r="I10" s="140"/>
    </row>
    <row r="11" spans="1:9" ht="18" customHeight="1" x14ac:dyDescent="0.3">
      <c r="A11" s="114" t="s">
        <v>187</v>
      </c>
      <c r="B11" s="142"/>
      <c r="C11" s="143" t="s">
        <v>217</v>
      </c>
      <c r="D11" s="143" t="s">
        <v>217</v>
      </c>
      <c r="E11" s="144" t="s">
        <v>217</v>
      </c>
      <c r="F11" s="145"/>
      <c r="G11" s="143"/>
      <c r="H11" s="143"/>
      <c r="I11" s="144"/>
    </row>
    <row r="12" spans="1:9" ht="18" customHeight="1" x14ac:dyDescent="0.3">
      <c r="A12" s="114" t="s">
        <v>188</v>
      </c>
      <c r="B12" s="138"/>
      <c r="C12" s="139"/>
      <c r="D12" s="139"/>
      <c r="E12" s="140"/>
      <c r="F12" s="141" t="s">
        <v>217</v>
      </c>
      <c r="G12" s="139" t="s">
        <v>217</v>
      </c>
      <c r="H12" s="139"/>
      <c r="I12" s="140"/>
    </row>
    <row r="13" spans="1:9" ht="18" customHeight="1" x14ac:dyDescent="0.3">
      <c r="A13" s="114" t="s">
        <v>189</v>
      </c>
      <c r="B13" s="142"/>
      <c r="C13" s="143"/>
      <c r="D13" s="143"/>
      <c r="E13" s="144"/>
      <c r="F13" s="145"/>
      <c r="G13" s="143"/>
      <c r="H13" s="143"/>
      <c r="I13" s="144"/>
    </row>
    <row r="14" spans="1:9" ht="18" customHeight="1" x14ac:dyDescent="0.3">
      <c r="A14" s="114" t="s">
        <v>190</v>
      </c>
      <c r="B14" s="138"/>
      <c r="C14" s="139"/>
      <c r="D14" s="139"/>
      <c r="E14" s="140"/>
      <c r="F14" s="141"/>
      <c r="G14" s="139"/>
      <c r="H14" s="139"/>
      <c r="I14" s="140"/>
    </row>
    <row r="15" spans="1:9" ht="18" customHeight="1" x14ac:dyDescent="0.3">
      <c r="A15" s="114" t="s">
        <v>192</v>
      </c>
      <c r="B15" s="138"/>
      <c r="C15" s="139"/>
      <c r="D15" s="139"/>
      <c r="E15" s="140"/>
      <c r="F15" s="141"/>
      <c r="G15" s="139"/>
      <c r="H15" s="139"/>
      <c r="I15" s="140"/>
    </row>
    <row r="16" spans="1:9" ht="18" customHeight="1" x14ac:dyDescent="0.3">
      <c r="A16" s="114" t="s">
        <v>193</v>
      </c>
      <c r="B16" s="142"/>
      <c r="C16" s="143"/>
      <c r="D16" s="143"/>
      <c r="E16" s="144"/>
      <c r="F16" s="145"/>
      <c r="G16" s="143"/>
      <c r="H16" s="143"/>
      <c r="I16" s="144"/>
    </row>
    <row r="17" spans="1:9" ht="18" customHeight="1" x14ac:dyDescent="0.3">
      <c r="A17" s="114" t="s">
        <v>194</v>
      </c>
      <c r="B17" s="142"/>
      <c r="C17" s="143"/>
      <c r="D17" s="143"/>
      <c r="E17" s="144"/>
      <c r="F17" s="145"/>
      <c r="G17" s="143"/>
      <c r="H17" s="143"/>
      <c r="I17" s="144"/>
    </row>
    <row r="18" spans="1:9" ht="18" customHeight="1" x14ac:dyDescent="0.3">
      <c r="A18" s="114" t="s">
        <v>195</v>
      </c>
      <c r="B18" s="138"/>
      <c r="C18" s="139"/>
      <c r="D18" s="139"/>
      <c r="E18" s="140"/>
      <c r="F18" s="141"/>
      <c r="G18" s="139"/>
      <c r="H18" s="139"/>
      <c r="I18" s="140"/>
    </row>
  </sheetData>
  <protectedRanges>
    <protectedRange sqref="B3:C6" name="Tartomány1_1"/>
  </protectedRanges>
  <mergeCells count="6">
    <mergeCell ref="B7:I7"/>
    <mergeCell ref="B8:E8"/>
    <mergeCell ref="F8:I8"/>
    <mergeCell ref="B3:I3"/>
    <mergeCell ref="B4:I4"/>
    <mergeCell ref="B5:I5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D40"/>
  <sheetViews>
    <sheetView showGridLines="0" zoomScale="80" zoomScaleNormal="80" workbookViewId="0">
      <selection activeCell="C10" sqref="C10"/>
    </sheetView>
  </sheetViews>
  <sheetFormatPr defaultColWidth="8.6640625" defaultRowHeight="15.6" x14ac:dyDescent="0.3"/>
  <cols>
    <col min="1" max="1" width="50.109375" style="131" customWidth="1"/>
    <col min="2" max="3" width="28" style="135" customWidth="1"/>
    <col min="4" max="4" width="28" style="125" customWidth="1"/>
    <col min="5" max="16384" width="8.6640625" style="119"/>
  </cols>
  <sheetData>
    <row r="1" spans="1:4" s="115" customFormat="1" ht="56.4" customHeight="1" x14ac:dyDescent="0.3">
      <c r="A1" s="153" t="s">
        <v>50</v>
      </c>
      <c r="B1" s="153"/>
      <c r="C1" s="153"/>
      <c r="D1" s="153"/>
    </row>
    <row r="2" spans="1:4" ht="14.4" x14ac:dyDescent="0.3">
      <c r="A2" s="116" t="s">
        <v>51</v>
      </c>
      <c r="B2" s="117" t="s">
        <v>176</v>
      </c>
      <c r="C2" s="117" t="s">
        <v>177</v>
      </c>
      <c r="D2" s="118" t="s">
        <v>52</v>
      </c>
    </row>
    <row r="3" spans="1:4" ht="14.4" x14ac:dyDescent="0.3">
      <c r="A3" s="120" t="s">
        <v>209</v>
      </c>
      <c r="B3" s="121">
        <f>SUMIFS('HR tervező'!$O$31:$O$57,'HR tervező'!$G$31:$G$57,Költségvetés!$A3,'HR tervező'!$H$31:$H$57,Költségvetés!B$2)</f>
        <v>0</v>
      </c>
      <c r="C3" s="121">
        <f>SUMIFS('HR tervező'!$O$31:$O$57,'HR tervező'!$G$31:$G$57,Költségvetés!$A3,'HR tervező'!$H$31:$H$57,Költségvetés!C$2)</f>
        <v>0</v>
      </c>
      <c r="D3" s="122">
        <f>SUM(B3:C3)</f>
        <v>0</v>
      </c>
    </row>
    <row r="4" spans="1:4" ht="28.8" x14ac:dyDescent="0.3">
      <c r="A4" s="120" t="s">
        <v>210</v>
      </c>
      <c r="B4" s="121">
        <f>SUMIFS('HR tervező'!$O$31:$O$57,'HR tervező'!$G$31:$G$57,Költségvetés!$A4,'HR tervező'!$H$31:$H$57,Költségvetés!B$2)</f>
        <v>0</v>
      </c>
      <c r="C4" s="121">
        <f>SUMIFS('HR tervező'!$O$31:$O$57,'HR tervező'!$G$31:$G$57,Költségvetés!$A4,'HR tervező'!$H$31:$H$57,Költségvetés!C$2)</f>
        <v>0</v>
      </c>
      <c r="D4" s="122">
        <f>SUM(B4:C4)</f>
        <v>0</v>
      </c>
    </row>
    <row r="5" spans="1:4" ht="14.4" x14ac:dyDescent="0.3">
      <c r="A5" s="120" t="s">
        <v>178</v>
      </c>
      <c r="B5" s="121">
        <f ca="1">+SUMIF('HR tervező'!$C$63:$E$70,B$2,'HR tervező'!$D$63:$D$70)</f>
        <v>0</v>
      </c>
      <c r="C5" s="121">
        <f ca="1">+SUMIF('HR tervező'!$C$63:$E$70,C$2,'HR tervező'!$D$63:$D$70)</f>
        <v>0</v>
      </c>
      <c r="D5" s="122">
        <f ca="1">SUM(B5:C5)</f>
        <v>0</v>
      </c>
    </row>
    <row r="6" spans="1:4" s="125" customFormat="1" ht="14.4" x14ac:dyDescent="0.3">
      <c r="A6" s="123" t="s">
        <v>53</v>
      </c>
      <c r="B6" s="124">
        <f ca="1">SUM(B3:B5)</f>
        <v>0</v>
      </c>
      <c r="C6" s="124">
        <f t="shared" ref="C6" ca="1" si="0">SUM(C3:C5)</f>
        <v>0</v>
      </c>
      <c r="D6" s="124">
        <f ca="1">SUM(D3:D5)</f>
        <v>0</v>
      </c>
    </row>
    <row r="7" spans="1:4" ht="27.6" customHeight="1" x14ac:dyDescent="0.3">
      <c r="A7" s="126" t="s">
        <v>54</v>
      </c>
      <c r="B7" s="121">
        <f>SUMIF('HR tervező'!$H$31:$H$57,Költségvetés!B$2,'HR tervező'!$P$31:$P$57)</f>
        <v>0</v>
      </c>
      <c r="C7" s="121">
        <f>SUMIF('HR tervező'!$H$31:$H$57,Költségvetés!C$2,'HR tervező'!$P$31:$P$57)</f>
        <v>0</v>
      </c>
      <c r="D7" s="122">
        <f>SUM(B7:C7)</f>
        <v>0</v>
      </c>
    </row>
    <row r="8" spans="1:4" s="125" customFormat="1" ht="14.4" x14ac:dyDescent="0.3">
      <c r="A8" s="123" t="s">
        <v>55</v>
      </c>
      <c r="B8" s="124">
        <f t="shared" ref="B8:D8" si="1">SUM(B7)</f>
        <v>0</v>
      </c>
      <c r="C8" s="124">
        <f t="shared" si="1"/>
        <v>0</v>
      </c>
      <c r="D8" s="124">
        <f t="shared" si="1"/>
        <v>0</v>
      </c>
    </row>
    <row r="9" spans="1:4" ht="14.4" x14ac:dyDescent="0.3">
      <c r="A9" s="126" t="s">
        <v>56</v>
      </c>
      <c r="B9" s="121">
        <f>SUMIFS('Beszerzés tervező'!$G$41:$G$172,'Beszerzés tervező'!$A$41:$A$172,$A9,'Beszerzés tervező'!$E$41:$E$172,B$2)</f>
        <v>0</v>
      </c>
      <c r="C9" s="121">
        <f>SUMIFS('Beszerzés tervező'!$G$41:$G$172,'Beszerzés tervező'!$A$41:$A$172,$A9,'Beszerzés tervező'!$E$41:$E$172,C$2)</f>
        <v>0</v>
      </c>
      <c r="D9" s="122">
        <f t="shared" ref="D9:D24" si="2">SUM(B9:C9)</f>
        <v>0</v>
      </c>
    </row>
    <row r="10" spans="1:4" ht="14.4" x14ac:dyDescent="0.3">
      <c r="A10" s="120" t="s">
        <v>57</v>
      </c>
      <c r="B10" s="121">
        <f>SUMIFS('Beszerzés tervező'!$G$41:$G$172,'Beszerzés tervező'!$A$41:$A$172,$A10,'Beszerzés tervező'!$E$41:$E$172,B$2)</f>
        <v>0</v>
      </c>
      <c r="C10" s="121">
        <f>SUMIFS('Beszerzés tervező'!$G$41:$G$172,'Beszerzés tervező'!$A$41:$A$172,$A10,'Beszerzés tervező'!$E$41:$E$172,C$2)</f>
        <v>0</v>
      </c>
      <c r="D10" s="122">
        <f t="shared" si="2"/>
        <v>0</v>
      </c>
    </row>
    <row r="11" spans="1:4" ht="14.4" x14ac:dyDescent="0.3">
      <c r="A11" s="120" t="s">
        <v>77</v>
      </c>
      <c r="B11" s="121">
        <f>SUMIFS('Beszerzés tervező'!$G$41:$G$172,'Beszerzés tervező'!$A$41:$A$172,$A11,'Beszerzés tervező'!$E$41:$E$172,B$2)</f>
        <v>0</v>
      </c>
      <c r="C11" s="121">
        <f>SUMIFS('Beszerzés tervező'!$G$41:$G$172,'Beszerzés tervező'!$A$41:$A$172,$A11,'Beszerzés tervező'!$E$41:$E$172,C$2)</f>
        <v>0</v>
      </c>
      <c r="D11" s="122">
        <f t="shared" si="2"/>
        <v>0</v>
      </c>
    </row>
    <row r="12" spans="1:4" ht="14.4" x14ac:dyDescent="0.3">
      <c r="A12" s="127" t="s">
        <v>58</v>
      </c>
      <c r="B12" s="121">
        <f>SUMIFS('Beszerzés tervező'!$G$41:$G$172,'Beszerzés tervező'!$A$41:$A$172,$A12,'Beszerzés tervező'!$E$41:$E$172,B$2)</f>
        <v>0</v>
      </c>
      <c r="C12" s="121">
        <f>SUMIFS('Beszerzés tervező'!$G$41:$G$172,'Beszerzés tervező'!$A$41:$A$172,$A12,'Beszerzés tervező'!$E$41:$E$172,C$2)</f>
        <v>0</v>
      </c>
      <c r="D12" s="122">
        <f t="shared" si="2"/>
        <v>0</v>
      </c>
    </row>
    <row r="13" spans="1:4" ht="14.4" x14ac:dyDescent="0.3">
      <c r="A13" s="120" t="s">
        <v>59</v>
      </c>
      <c r="B13" s="121">
        <f>SUMIFS('Beszerzés tervező'!$G$41:$G$172,'Beszerzés tervező'!$A$41:$A$172,$A13,'Beszerzés tervező'!$E$41:$E$172,B$2)</f>
        <v>0</v>
      </c>
      <c r="C13" s="121">
        <f>SUMIFS('Beszerzés tervező'!$G$41:$G$172,'Beszerzés tervező'!$A$41:$A$172,$A13,'Beszerzés tervező'!$E$41:$E$172,C$2)</f>
        <v>0</v>
      </c>
      <c r="D13" s="122">
        <f t="shared" si="2"/>
        <v>0</v>
      </c>
    </row>
    <row r="14" spans="1:4" ht="14.4" x14ac:dyDescent="0.3">
      <c r="A14" s="120" t="s">
        <v>60</v>
      </c>
      <c r="B14" s="121">
        <f>SUMIFS('Beszerzés tervező'!$G$41:$G$172,'Beszerzés tervező'!$A$41:$A$172,$A14,'Beszerzés tervező'!$E$41:$E$172,B$2)</f>
        <v>0</v>
      </c>
      <c r="C14" s="121">
        <f>SUMIFS('Beszerzés tervező'!$G$41:$G$172,'Beszerzés tervező'!$A$41:$A$172,$A14,'Beszerzés tervező'!$E$41:$E$172,C$2)</f>
        <v>0</v>
      </c>
      <c r="D14" s="122">
        <f t="shared" si="2"/>
        <v>0</v>
      </c>
    </row>
    <row r="15" spans="1:4" ht="14.4" x14ac:dyDescent="0.3">
      <c r="A15" s="120" t="s">
        <v>61</v>
      </c>
      <c r="B15" s="121">
        <f>SUMIFS('Beszerzés tervező'!$G$41:$G$172,'Beszerzés tervező'!$A$41:$A$172,$A15,'Beszerzés tervező'!$E$41:$E$172,B$2)</f>
        <v>0</v>
      </c>
      <c r="C15" s="121">
        <f>SUMIFS('Beszerzés tervező'!$G$41:$G$172,'Beszerzés tervező'!$A$41:$A$172,$A15,'Beszerzés tervező'!$E$41:$E$172,C$2)</f>
        <v>0</v>
      </c>
      <c r="D15" s="122">
        <f t="shared" si="2"/>
        <v>0</v>
      </c>
    </row>
    <row r="16" spans="1:4" ht="14.4" x14ac:dyDescent="0.3">
      <c r="A16" s="120" t="s">
        <v>62</v>
      </c>
      <c r="B16" s="121">
        <f>SUMIFS('Beszerzés tervező'!$G$41:$G$172,'Beszerzés tervező'!$A$41:$A$172,$A16,'Beszerzés tervező'!$E$41:$E$172,B$2)</f>
        <v>0</v>
      </c>
      <c r="C16" s="121">
        <f>SUMIFS('Beszerzés tervező'!$G$41:$G$172,'Beszerzés tervező'!$A$41:$A$172,$A16,'Beszerzés tervező'!$E$41:$E$172,C$2)</f>
        <v>0</v>
      </c>
      <c r="D16" s="122">
        <f t="shared" si="2"/>
        <v>0</v>
      </c>
    </row>
    <row r="17" spans="1:4" ht="14.4" x14ac:dyDescent="0.3">
      <c r="A17" s="120" t="s">
        <v>63</v>
      </c>
      <c r="B17" s="121">
        <f>SUMIFS('Beszerzés tervező'!$G$41:$G$172,'Beszerzés tervező'!$A$41:$A$172,$A17,'Beszerzés tervező'!$E$41:$E$172,B$2)</f>
        <v>0</v>
      </c>
      <c r="C17" s="121">
        <f>SUMIFS('Beszerzés tervező'!$G$41:$G$172,'Beszerzés tervező'!$A$41:$A$172,$A17,'Beszerzés tervező'!$E$41:$E$172,C$2)</f>
        <v>0</v>
      </c>
      <c r="D17" s="122">
        <f t="shared" si="2"/>
        <v>0</v>
      </c>
    </row>
    <row r="18" spans="1:4" ht="14.4" x14ac:dyDescent="0.3">
      <c r="A18" s="120" t="s">
        <v>64</v>
      </c>
      <c r="B18" s="121">
        <f>SUMIFS('Beszerzés tervező'!$G$41:$G$172,'Beszerzés tervező'!$A$41:$A$172,$A18,'Beszerzés tervező'!$E$41:$E$172,B$2)</f>
        <v>0</v>
      </c>
      <c r="C18" s="121">
        <f>SUMIFS('Beszerzés tervező'!$G$41:$G$172,'Beszerzés tervező'!$A$41:$A$172,$A18,'Beszerzés tervező'!$E$41:$E$172,C$2)</f>
        <v>0</v>
      </c>
      <c r="D18" s="122">
        <f t="shared" si="2"/>
        <v>0</v>
      </c>
    </row>
    <row r="19" spans="1:4" ht="14.4" x14ac:dyDescent="0.3">
      <c r="A19" s="120" t="s">
        <v>65</v>
      </c>
      <c r="B19" s="121">
        <f>SUMIFS('Beszerzés tervező'!$G$41:$G$172,'Beszerzés tervező'!$A$41:$A$172,$A19,'Beszerzés tervező'!$E$41:$E$172,B$2)</f>
        <v>0</v>
      </c>
      <c r="C19" s="121">
        <f>SUMIFS('Beszerzés tervező'!$G$41:$G$172,'Beszerzés tervező'!$A$41:$A$172,$A19,'Beszerzés tervező'!$E$41:$E$172,C$2)</f>
        <v>0</v>
      </c>
      <c r="D19" s="122">
        <f t="shared" si="2"/>
        <v>0</v>
      </c>
    </row>
    <row r="20" spans="1:4" ht="14.4" x14ac:dyDescent="0.3">
      <c r="A20" s="120" t="s">
        <v>66</v>
      </c>
      <c r="B20" s="121">
        <f>SUMIFS('Beszerzés tervező'!$G$41:$G$172,'Beszerzés tervező'!$A$41:$A$172,$A20,'Beszerzés tervező'!$E$41:$E$172,B$2)</f>
        <v>0</v>
      </c>
      <c r="C20" s="121">
        <f>SUMIFS('Beszerzés tervező'!$G$41:$G$172,'Beszerzés tervező'!$A$41:$A$172,$A20,'Beszerzés tervező'!$E$41:$E$172,C$2)</f>
        <v>0</v>
      </c>
      <c r="D20" s="122">
        <f t="shared" si="2"/>
        <v>0</v>
      </c>
    </row>
    <row r="21" spans="1:4" ht="14.4" x14ac:dyDescent="0.3">
      <c r="A21" s="120" t="s">
        <v>67</v>
      </c>
      <c r="B21" s="121">
        <f>SUMIFS('Beszerzés tervező'!$G$41:$G$172,'Beszerzés tervező'!$A$41:$A$172,$A21,'Beszerzés tervező'!$E$41:$E$172,B$2)</f>
        <v>0</v>
      </c>
      <c r="C21" s="121">
        <f>SUMIFS('Beszerzés tervező'!$G$41:$G$172,'Beszerzés tervező'!$A$41:$A$172,$A21,'Beszerzés tervező'!$E$41:$E$172,C$2)</f>
        <v>0</v>
      </c>
      <c r="D21" s="122">
        <f t="shared" si="2"/>
        <v>0</v>
      </c>
    </row>
    <row r="22" spans="1:4" ht="14.4" x14ac:dyDescent="0.3">
      <c r="A22" s="120" t="s">
        <v>68</v>
      </c>
      <c r="B22" s="121">
        <f>SUMIFS('Beszerzés tervező'!$G$41:$G$172,'Beszerzés tervező'!$A$41:$A$172,$A22,'Beszerzés tervező'!$E$41:$E$172,B$2)</f>
        <v>0</v>
      </c>
      <c r="C22" s="121">
        <f>SUMIFS('Beszerzés tervező'!$G$41:$G$172,'Beszerzés tervező'!$A$41:$A$172,$A22,'Beszerzés tervező'!$E$41:$E$172,C$2)</f>
        <v>0</v>
      </c>
      <c r="D22" s="122">
        <f t="shared" si="2"/>
        <v>0</v>
      </c>
    </row>
    <row r="23" spans="1:4" ht="14.4" x14ac:dyDescent="0.3">
      <c r="A23" s="120" t="s">
        <v>69</v>
      </c>
      <c r="B23" s="121">
        <f>SUMIFS('Beszerzés tervező'!$G$41:$G$172,'Beszerzés tervező'!$A$41:$A$172,$A23,'Beszerzés tervező'!$E$41:$E$172,B$2)</f>
        <v>0</v>
      </c>
      <c r="C23" s="121">
        <f>SUMIFS('Beszerzés tervező'!$G$41:$G$172,'Beszerzés tervező'!$A$41:$A$172,$A23,'Beszerzés tervező'!$E$41:$E$172,C$2)</f>
        <v>0</v>
      </c>
      <c r="D23" s="122">
        <f t="shared" si="2"/>
        <v>0</v>
      </c>
    </row>
    <row r="24" spans="1:4" ht="14.4" x14ac:dyDescent="0.3">
      <c r="A24" s="120" t="s">
        <v>70</v>
      </c>
      <c r="B24" s="121">
        <f>SUMIFS('Beszerzés tervező'!$G$41:$G$172,'Beszerzés tervező'!$A$41:$A$172,$A24,'Beszerzés tervező'!$E$41:$E$172,B$2)</f>
        <v>0</v>
      </c>
      <c r="C24" s="121">
        <f>SUMIFS('Beszerzés tervező'!$G$41:$G$172,'Beszerzés tervező'!$A$41:$A$172,$A24,'Beszerzés tervező'!$E$41:$E$172,C$2)</f>
        <v>0</v>
      </c>
      <c r="D24" s="122">
        <f t="shared" si="2"/>
        <v>0</v>
      </c>
    </row>
    <row r="25" spans="1:4" s="125" customFormat="1" ht="14.4" x14ac:dyDescent="0.3">
      <c r="A25" s="123" t="s">
        <v>71</v>
      </c>
      <c r="B25" s="124">
        <f t="shared" ref="B25:D25" si="3">SUM(B9:B24)</f>
        <v>0</v>
      </c>
      <c r="C25" s="124">
        <f t="shared" si="3"/>
        <v>0</v>
      </c>
      <c r="D25" s="124">
        <f t="shared" si="3"/>
        <v>0</v>
      </c>
    </row>
    <row r="26" spans="1:4" ht="14.4" x14ac:dyDescent="0.3">
      <c r="A26" s="120" t="s">
        <v>72</v>
      </c>
      <c r="B26" s="121">
        <f>SUMIFS('Beszerzés tervező'!$G$41:$G$172,'Beszerzés tervező'!$A$41:$A$172,$A26,'Beszerzés tervező'!$E$41:$E$172,B$2)</f>
        <v>0</v>
      </c>
      <c r="C26" s="121">
        <f>SUMIFS('Beszerzés tervező'!$G$41:$G$172,'Beszerzés tervező'!$A$41:$A$172,$A26,'Beszerzés tervező'!$E$41:$E$172,C$2)</f>
        <v>0</v>
      </c>
      <c r="D26" s="122">
        <f>SUM(B26:C26)</f>
        <v>0</v>
      </c>
    </row>
    <row r="27" spans="1:4" ht="14.4" x14ac:dyDescent="0.3">
      <c r="A27" s="120" t="s">
        <v>73</v>
      </c>
      <c r="B27" s="121">
        <f>SUMIFS('Beszerzés tervező'!$G$41:$G$172,'Beszerzés tervező'!$A$41:$A$172,$A27,'Beszerzés tervező'!$E$41:$E$172,B$2)</f>
        <v>0</v>
      </c>
      <c r="C27" s="121">
        <f>SUMIFS('Beszerzés tervező'!$G$41:$G$172,'Beszerzés tervező'!$A$41:$A$172,$A27,'Beszerzés tervező'!$E$41:$E$172,C$2)</f>
        <v>0</v>
      </c>
      <c r="D27" s="122">
        <f>SUM(B27:C27)</f>
        <v>0</v>
      </c>
    </row>
    <row r="28" spans="1:4" ht="14.4" x14ac:dyDescent="0.3">
      <c r="A28" s="120" t="s">
        <v>74</v>
      </c>
      <c r="B28" s="121">
        <f>SUMIFS('Beszerzés tervező'!$G$41:$G$172,'Beszerzés tervező'!$A$41:$A$172,$A28,'Beszerzés tervező'!$E$41:$E$172,B$2)</f>
        <v>0</v>
      </c>
      <c r="C28" s="121">
        <f>SUMIFS('Beszerzés tervező'!$G$41:$G$172,'Beszerzés tervező'!$A$41:$A$172,$A28,'Beszerzés tervező'!$E$41:$E$172,C$2)</f>
        <v>0</v>
      </c>
      <c r="D28" s="122">
        <f>SUM(B28:C28)</f>
        <v>0</v>
      </c>
    </row>
    <row r="29" spans="1:4" ht="14.4" x14ac:dyDescent="0.3">
      <c r="A29" s="120" t="s">
        <v>75</v>
      </c>
      <c r="B29" s="121">
        <f>SUMIFS('Beszerzés tervező'!$G$41:$G$172,'Beszerzés tervező'!$A$41:$A$172,$A29,'Beszerzés tervező'!$E$41:$E$172,B$2)</f>
        <v>0</v>
      </c>
      <c r="C29" s="121">
        <f>SUMIFS('Beszerzés tervező'!$G$41:$G$172,'Beszerzés tervező'!$A$41:$A$172,$A29,'Beszerzés tervező'!$E$41:$E$172,C$2)</f>
        <v>0</v>
      </c>
      <c r="D29" s="122">
        <f>SUM(B29:C29)</f>
        <v>0</v>
      </c>
    </row>
    <row r="30" spans="1:4" s="125" customFormat="1" ht="14.4" x14ac:dyDescent="0.3">
      <c r="A30" s="123" t="s">
        <v>76</v>
      </c>
      <c r="B30" s="124">
        <f t="shared" ref="B30:C30" si="4">SUM(B26:B29)</f>
        <v>0</v>
      </c>
      <c r="C30" s="124">
        <f t="shared" si="4"/>
        <v>0</v>
      </c>
      <c r="D30" s="124">
        <f>SUM(D26:D29)</f>
        <v>0</v>
      </c>
    </row>
    <row r="31" spans="1:4" s="130" customFormat="1" ht="24" customHeight="1" x14ac:dyDescent="0.3">
      <c r="A31" s="128" t="s">
        <v>52</v>
      </c>
      <c r="B31" s="129">
        <f ca="1">B6+B8+B25+B30</f>
        <v>0</v>
      </c>
      <c r="C31" s="129">
        <f ca="1">C6+C8+C25+C30</f>
        <v>0</v>
      </c>
      <c r="D31" s="129">
        <f ca="1">D6+D8+D25+D30</f>
        <v>0</v>
      </c>
    </row>
    <row r="32" spans="1:4" x14ac:dyDescent="0.3">
      <c r="B32" s="132"/>
      <c r="C32" s="132"/>
    </row>
    <row r="33" spans="1:3" x14ac:dyDescent="0.3">
      <c r="B33" s="132"/>
      <c r="C33" s="132"/>
    </row>
    <row r="34" spans="1:3" x14ac:dyDescent="0.3">
      <c r="B34" s="132"/>
      <c r="C34" s="132"/>
    </row>
    <row r="35" spans="1:3" x14ac:dyDescent="0.3">
      <c r="B35" s="132"/>
      <c r="C35" s="132"/>
    </row>
    <row r="36" spans="1:3" x14ac:dyDescent="0.3">
      <c r="B36" s="132"/>
      <c r="C36" s="132"/>
    </row>
    <row r="37" spans="1:3" x14ac:dyDescent="0.3">
      <c r="A37" s="133"/>
      <c r="B37" s="134"/>
      <c r="C37" s="134"/>
    </row>
    <row r="38" spans="1:3" x14ac:dyDescent="0.3">
      <c r="B38" s="132"/>
      <c r="C38" s="132"/>
    </row>
    <row r="39" spans="1:3" x14ac:dyDescent="0.3">
      <c r="B39" s="132"/>
      <c r="C39" s="132"/>
    </row>
    <row r="40" spans="1:3" x14ac:dyDescent="0.3">
      <c r="B40" s="132"/>
      <c r="C40" s="132"/>
    </row>
  </sheetData>
  <sheetProtection algorithmName="SHA-512" hashValue="k7OHQWTDI6Ge8trBFRg50CSSEy0Dh5Z4Oi4RF/BSgTBc6DSeLKqYQI/rXwB+EUzsHCaTl9Wra87Ud3KLcu9FFw==" saltValue="4LYhTJE5RSWIErYF23HKAg==" spinCount="100000" sheet="1" formatCells="0" formatColumns="0" formatRows="0" insertColumns="0" insertRows="0" insertHyperlinks="0" deleteColumns="0" deleteRows="0" sort="0" autoFilter="0" pivotTables="0"/>
  <mergeCells count="1">
    <mergeCell ref="A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R135"/>
  <sheetViews>
    <sheetView showGridLines="0" topLeftCell="A29" zoomScale="80" zoomScaleNormal="80" workbookViewId="0">
      <selection activeCell="M54" sqref="M54"/>
    </sheetView>
  </sheetViews>
  <sheetFormatPr defaultRowHeight="14.4" x14ac:dyDescent="0.3"/>
  <cols>
    <col min="1" max="1" width="21.109375" customWidth="1"/>
    <col min="2" max="2" width="33.88671875" customWidth="1"/>
    <col min="3" max="3" width="16.33203125" bestFit="1" customWidth="1"/>
    <col min="4" max="4" width="18.44140625" bestFit="1" customWidth="1"/>
    <col min="5" max="6" width="28.44140625" customWidth="1"/>
    <col min="7" max="7" width="24.5546875" customWidth="1"/>
    <col min="8" max="8" width="17.88671875" customWidth="1"/>
    <col min="9" max="9" width="17.44140625" style="28" customWidth="1"/>
    <col min="10" max="10" width="16.5546875" style="28" customWidth="1"/>
    <col min="11" max="11" width="18.5546875" customWidth="1"/>
    <col min="12" max="12" width="19" customWidth="1"/>
    <col min="13" max="13" width="44.33203125" customWidth="1"/>
    <col min="14" max="14" width="13.5546875" style="32" customWidth="1"/>
    <col min="15" max="15" width="25.5546875" customWidth="1"/>
    <col min="16" max="17" width="25.88671875" customWidth="1"/>
    <col min="18" max="18" width="25" style="47" customWidth="1"/>
  </cols>
  <sheetData>
    <row r="1" spans="1:10" ht="27.6" hidden="1" x14ac:dyDescent="0.3">
      <c r="A1" t="s">
        <v>138</v>
      </c>
      <c r="E1" s="14"/>
      <c r="F1" s="14"/>
      <c r="G1" s="15" t="s">
        <v>179</v>
      </c>
      <c r="H1" s="15"/>
    </row>
    <row r="2" spans="1:10" ht="41.4" hidden="1" x14ac:dyDescent="0.3">
      <c r="A2" t="s">
        <v>139</v>
      </c>
      <c r="E2" s="14"/>
      <c r="F2" s="14"/>
      <c r="G2" s="59" t="s">
        <v>180</v>
      </c>
      <c r="H2" s="15"/>
      <c r="J2" s="28" t="s">
        <v>176</v>
      </c>
    </row>
    <row r="3" spans="1:10" hidden="1" x14ac:dyDescent="0.3">
      <c r="A3" t="s">
        <v>140</v>
      </c>
      <c r="E3" s="16"/>
      <c r="F3" s="16"/>
      <c r="G3" s="17"/>
      <c r="H3" s="17"/>
      <c r="I3" s="28" t="s">
        <v>125</v>
      </c>
      <c r="J3" s="28" t="s">
        <v>177</v>
      </c>
    </row>
    <row r="4" spans="1:10" hidden="1" x14ac:dyDescent="0.3">
      <c r="A4" t="s">
        <v>141</v>
      </c>
      <c r="E4" s="14"/>
      <c r="F4" s="14"/>
      <c r="G4" s="17"/>
      <c r="H4" s="17"/>
    </row>
    <row r="5" spans="1:10" hidden="1" x14ac:dyDescent="0.3">
      <c r="A5" t="s">
        <v>142</v>
      </c>
      <c r="E5" s="16"/>
      <c r="F5" s="16"/>
      <c r="H5" s="15"/>
    </row>
    <row r="6" spans="1:10" hidden="1" x14ac:dyDescent="0.3">
      <c r="A6" t="s">
        <v>143</v>
      </c>
      <c r="E6" s="16"/>
      <c r="F6" s="16"/>
      <c r="G6" s="15"/>
      <c r="H6" s="15"/>
    </row>
    <row r="7" spans="1:10" hidden="1" x14ac:dyDescent="0.3">
      <c r="A7" t="s">
        <v>144</v>
      </c>
      <c r="E7" s="16"/>
      <c r="F7" s="16"/>
      <c r="G7" s="15"/>
      <c r="H7" s="15"/>
    </row>
    <row r="8" spans="1:10" hidden="1" x14ac:dyDescent="0.3">
      <c r="A8" t="s">
        <v>145</v>
      </c>
      <c r="E8" s="16"/>
      <c r="F8" s="16"/>
      <c r="H8" s="59"/>
    </row>
    <row r="9" spans="1:10" hidden="1" x14ac:dyDescent="0.3">
      <c r="A9" t="s">
        <v>146</v>
      </c>
      <c r="G9" s="15"/>
      <c r="H9" s="15"/>
    </row>
    <row r="10" spans="1:10" hidden="1" x14ac:dyDescent="0.3">
      <c r="A10" t="s">
        <v>147</v>
      </c>
      <c r="G10" s="15"/>
      <c r="H10" s="15"/>
    </row>
    <row r="11" spans="1:10" hidden="1" x14ac:dyDescent="0.3">
      <c r="A11" t="s">
        <v>148</v>
      </c>
      <c r="G11" s="15"/>
      <c r="H11" s="15"/>
    </row>
    <row r="12" spans="1:10" hidden="1" x14ac:dyDescent="0.3">
      <c r="A12" t="s">
        <v>149</v>
      </c>
    </row>
    <row r="13" spans="1:10" hidden="1" x14ac:dyDescent="0.3">
      <c r="A13" t="s">
        <v>150</v>
      </c>
      <c r="G13" s="15"/>
      <c r="H13" s="15"/>
    </row>
    <row r="14" spans="1:10" hidden="1" x14ac:dyDescent="0.3">
      <c r="A14" t="s">
        <v>151</v>
      </c>
      <c r="G14" s="15"/>
      <c r="H14" s="15"/>
    </row>
    <row r="15" spans="1:10" hidden="1" x14ac:dyDescent="0.3">
      <c r="A15" t="s">
        <v>152</v>
      </c>
      <c r="G15" s="15"/>
      <c r="H15" s="15"/>
    </row>
    <row r="16" spans="1:10" hidden="1" x14ac:dyDescent="0.3">
      <c r="A16" t="s">
        <v>153</v>
      </c>
      <c r="G16" s="15"/>
      <c r="H16" s="15"/>
    </row>
    <row r="17" spans="1:18" hidden="1" x14ac:dyDescent="0.3">
      <c r="A17" t="s">
        <v>154</v>
      </c>
      <c r="G17" s="15"/>
      <c r="H17" s="15"/>
    </row>
    <row r="18" spans="1:18" hidden="1" x14ac:dyDescent="0.3">
      <c r="A18" t="s">
        <v>155</v>
      </c>
      <c r="G18" s="15"/>
      <c r="H18" s="15"/>
    </row>
    <row r="19" spans="1:18" hidden="1" x14ac:dyDescent="0.3">
      <c r="A19" t="s">
        <v>156</v>
      </c>
      <c r="G19" s="15"/>
      <c r="H19" s="15"/>
    </row>
    <row r="20" spans="1:18" hidden="1" x14ac:dyDescent="0.3">
      <c r="A20" t="s">
        <v>157</v>
      </c>
      <c r="G20" s="15"/>
      <c r="H20" s="15"/>
    </row>
    <row r="21" spans="1:18" hidden="1" x14ac:dyDescent="0.3">
      <c r="A21" t="s">
        <v>158</v>
      </c>
      <c r="G21" s="15"/>
      <c r="H21" s="15"/>
    </row>
    <row r="22" spans="1:18" hidden="1" x14ac:dyDescent="0.3">
      <c r="A22" t="s">
        <v>159</v>
      </c>
      <c r="G22" s="15"/>
      <c r="H22" s="15"/>
    </row>
    <row r="23" spans="1:18" hidden="1" x14ac:dyDescent="0.3">
      <c r="A23" t="s">
        <v>160</v>
      </c>
      <c r="G23" s="15"/>
      <c r="H23" s="15"/>
    </row>
    <row r="24" spans="1:18" hidden="1" x14ac:dyDescent="0.3">
      <c r="A24" t="s">
        <v>161</v>
      </c>
      <c r="G24" s="15"/>
      <c r="H24" s="15"/>
    </row>
    <row r="25" spans="1:18" hidden="1" x14ac:dyDescent="0.3">
      <c r="A25" t="s">
        <v>162</v>
      </c>
      <c r="G25" s="15"/>
      <c r="H25" s="15"/>
    </row>
    <row r="26" spans="1:18" hidden="1" x14ac:dyDescent="0.3">
      <c r="G26" s="15"/>
      <c r="H26" s="15"/>
    </row>
    <row r="27" spans="1:18" hidden="1" x14ac:dyDescent="0.3">
      <c r="G27" s="15"/>
      <c r="H27" s="15"/>
    </row>
    <row r="28" spans="1:18" hidden="1" x14ac:dyDescent="0.3">
      <c r="G28" s="15"/>
      <c r="H28" s="15"/>
    </row>
    <row r="29" spans="1:18" ht="64.95" customHeight="1" thickBot="1" x14ac:dyDescent="0.35">
      <c r="A29" s="154" t="s">
        <v>211</v>
      </c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</row>
    <row r="30" spans="1:18" s="1" customFormat="1" ht="69.599999999999994" thickBot="1" x14ac:dyDescent="0.35">
      <c r="A30" s="18" t="s">
        <v>204</v>
      </c>
      <c r="B30" s="44" t="s">
        <v>129</v>
      </c>
      <c r="C30" s="18" t="s">
        <v>116</v>
      </c>
      <c r="D30" s="18" t="s">
        <v>166</v>
      </c>
      <c r="E30" s="18" t="s">
        <v>164</v>
      </c>
      <c r="F30" s="18" t="s">
        <v>163</v>
      </c>
      <c r="G30" s="18" t="s">
        <v>196</v>
      </c>
      <c r="H30" s="18" t="s">
        <v>197</v>
      </c>
      <c r="I30" s="19" t="s">
        <v>117</v>
      </c>
      <c r="J30" s="19" t="s">
        <v>118</v>
      </c>
      <c r="K30" s="20" t="s">
        <v>165</v>
      </c>
      <c r="L30" s="21" t="s">
        <v>119</v>
      </c>
      <c r="M30" s="63" t="s">
        <v>185</v>
      </c>
      <c r="N30" s="84" t="s">
        <v>120</v>
      </c>
      <c r="O30" s="85" t="s">
        <v>121</v>
      </c>
      <c r="P30" s="85" t="s">
        <v>122</v>
      </c>
      <c r="Q30" s="86" t="s">
        <v>123</v>
      </c>
      <c r="R30" s="87" t="s">
        <v>124</v>
      </c>
    </row>
    <row r="31" spans="1:18" ht="15.6" x14ac:dyDescent="0.3">
      <c r="A31" s="95"/>
      <c r="B31" s="45"/>
      <c r="C31" s="23"/>
      <c r="D31" s="23"/>
      <c r="E31" s="23"/>
      <c r="F31" s="23"/>
      <c r="G31" s="80"/>
      <c r="H31" s="80"/>
      <c r="I31" s="24"/>
      <c r="J31" s="24"/>
      <c r="K31" s="23"/>
      <c r="L31" s="25"/>
      <c r="M31" s="79"/>
      <c r="N31" s="88">
        <f t="shared" ref="N31:N57" si="0">IF(OR(G31=$G$1,G31=$G$2,G31=$G$9,G31=$G$10),1,ROUND((J31-I31)*12/366,1))</f>
        <v>1</v>
      </c>
      <c r="O31" s="89">
        <f t="shared" ref="O31:O57" si="1">L31*N31</f>
        <v>0</v>
      </c>
      <c r="P31" s="89">
        <f t="shared" ref="P31:P57" si="2">IF(G31=$G$9,L31*0*N31,IF(G31=$G$2,L31*0.9*0.13*N31,L31*0.13*N31))</f>
        <v>0</v>
      </c>
      <c r="Q31" s="90">
        <f t="shared" ref="Q31:Q32" si="3">O31+P31</f>
        <v>0</v>
      </c>
      <c r="R31" s="91">
        <f t="shared" ref="R31:R57" si="4">ROUND(K31/40,2)</f>
        <v>0</v>
      </c>
    </row>
    <row r="32" spans="1:18" ht="15.6" x14ac:dyDescent="0.3">
      <c r="A32" s="95"/>
      <c r="B32" s="45"/>
      <c r="C32" s="22"/>
      <c r="D32" s="60"/>
      <c r="E32" s="60"/>
      <c r="F32" s="60"/>
      <c r="G32" s="80"/>
      <c r="H32" s="80"/>
      <c r="I32" s="24"/>
      <c r="J32" s="24"/>
      <c r="K32" s="23"/>
      <c r="L32" s="25"/>
      <c r="M32" s="79"/>
      <c r="N32" s="88">
        <f t="shared" si="0"/>
        <v>1</v>
      </c>
      <c r="O32" s="89">
        <f t="shared" si="1"/>
        <v>0</v>
      </c>
      <c r="P32" s="89">
        <f t="shared" si="2"/>
        <v>0</v>
      </c>
      <c r="Q32" s="90">
        <f t="shared" si="3"/>
        <v>0</v>
      </c>
      <c r="R32" s="91">
        <f t="shared" si="4"/>
        <v>0</v>
      </c>
    </row>
    <row r="33" spans="1:18" ht="15.6" x14ac:dyDescent="0.3">
      <c r="A33" s="95"/>
      <c r="B33" s="45"/>
      <c r="C33" s="22"/>
      <c r="D33" s="23"/>
      <c r="E33" s="23"/>
      <c r="F33" s="23"/>
      <c r="G33" s="80"/>
      <c r="H33" s="80"/>
      <c r="I33" s="24"/>
      <c r="J33" s="24"/>
      <c r="K33" s="23"/>
      <c r="L33" s="25"/>
      <c r="M33" s="79"/>
      <c r="N33" s="88">
        <f t="shared" si="0"/>
        <v>1</v>
      </c>
      <c r="O33" s="89">
        <f t="shared" si="1"/>
        <v>0</v>
      </c>
      <c r="P33" s="89">
        <f t="shared" si="2"/>
        <v>0</v>
      </c>
      <c r="Q33" s="90">
        <f t="shared" ref="Q33:Q57" si="5">O33+P33</f>
        <v>0</v>
      </c>
      <c r="R33" s="91">
        <f t="shared" si="4"/>
        <v>0</v>
      </c>
    </row>
    <row r="34" spans="1:18" ht="15.6" x14ac:dyDescent="0.3">
      <c r="A34" s="95"/>
      <c r="B34" s="45"/>
      <c r="C34" s="22"/>
      <c r="D34" s="23"/>
      <c r="E34" s="23"/>
      <c r="F34" s="23"/>
      <c r="G34" s="80"/>
      <c r="H34" s="80"/>
      <c r="I34" s="24"/>
      <c r="J34" s="24"/>
      <c r="K34" s="23"/>
      <c r="L34" s="25"/>
      <c r="M34" s="79"/>
      <c r="N34" s="88">
        <f t="shared" si="0"/>
        <v>1</v>
      </c>
      <c r="O34" s="89">
        <f t="shared" si="1"/>
        <v>0</v>
      </c>
      <c r="P34" s="89">
        <f t="shared" si="2"/>
        <v>0</v>
      </c>
      <c r="Q34" s="90">
        <f t="shared" si="5"/>
        <v>0</v>
      </c>
      <c r="R34" s="91">
        <f t="shared" si="4"/>
        <v>0</v>
      </c>
    </row>
    <row r="35" spans="1:18" ht="15.6" x14ac:dyDescent="0.3">
      <c r="A35" s="95"/>
      <c r="B35" s="45"/>
      <c r="C35" s="22"/>
      <c r="D35" s="60"/>
      <c r="E35" s="60"/>
      <c r="F35" s="60"/>
      <c r="G35" s="80"/>
      <c r="H35" s="80"/>
      <c r="I35" s="24"/>
      <c r="J35" s="24"/>
      <c r="K35" s="23"/>
      <c r="L35" s="25"/>
      <c r="M35" s="79"/>
      <c r="N35" s="88">
        <f t="shared" si="0"/>
        <v>1</v>
      </c>
      <c r="O35" s="89">
        <f t="shared" si="1"/>
        <v>0</v>
      </c>
      <c r="P35" s="89">
        <f t="shared" si="2"/>
        <v>0</v>
      </c>
      <c r="Q35" s="90">
        <f t="shared" si="5"/>
        <v>0</v>
      </c>
      <c r="R35" s="91">
        <f t="shared" si="4"/>
        <v>0</v>
      </c>
    </row>
    <row r="36" spans="1:18" ht="15.6" x14ac:dyDescent="0.3">
      <c r="A36" s="95"/>
      <c r="B36" s="45"/>
      <c r="C36" s="22"/>
      <c r="D36" s="23"/>
      <c r="E36" s="23"/>
      <c r="F36" s="23"/>
      <c r="G36" s="80"/>
      <c r="H36" s="80"/>
      <c r="I36" s="24"/>
      <c r="J36" s="24"/>
      <c r="K36" s="23"/>
      <c r="L36" s="25"/>
      <c r="M36" s="79"/>
      <c r="N36" s="88">
        <f t="shared" si="0"/>
        <v>1</v>
      </c>
      <c r="O36" s="89">
        <f t="shared" si="1"/>
        <v>0</v>
      </c>
      <c r="P36" s="89">
        <f t="shared" si="2"/>
        <v>0</v>
      </c>
      <c r="Q36" s="90">
        <f t="shared" si="5"/>
        <v>0</v>
      </c>
      <c r="R36" s="91">
        <f t="shared" si="4"/>
        <v>0</v>
      </c>
    </row>
    <row r="37" spans="1:18" ht="15.6" x14ac:dyDescent="0.3">
      <c r="A37" s="95"/>
      <c r="B37" s="45"/>
      <c r="C37" s="22"/>
      <c r="D37" s="23"/>
      <c r="E37" s="23"/>
      <c r="F37" s="23"/>
      <c r="G37" s="80"/>
      <c r="H37" s="80"/>
      <c r="I37" s="24"/>
      <c r="J37" s="24"/>
      <c r="K37" s="23"/>
      <c r="L37" s="25"/>
      <c r="M37" s="79"/>
      <c r="N37" s="88">
        <f t="shared" si="0"/>
        <v>1</v>
      </c>
      <c r="O37" s="89">
        <f>L37*N37</f>
        <v>0</v>
      </c>
      <c r="P37" s="89">
        <f t="shared" si="2"/>
        <v>0</v>
      </c>
      <c r="Q37" s="90">
        <f t="shared" si="5"/>
        <v>0</v>
      </c>
      <c r="R37" s="91">
        <f t="shared" si="4"/>
        <v>0</v>
      </c>
    </row>
    <row r="38" spans="1:18" ht="15.6" x14ac:dyDescent="0.3">
      <c r="A38" s="95"/>
      <c r="B38" s="45"/>
      <c r="C38" s="22"/>
      <c r="D38" s="23"/>
      <c r="E38" s="23"/>
      <c r="F38" s="23"/>
      <c r="G38" s="80"/>
      <c r="H38" s="80"/>
      <c r="I38" s="24"/>
      <c r="J38" s="24"/>
      <c r="K38" s="23"/>
      <c r="L38" s="25"/>
      <c r="M38" s="79"/>
      <c r="N38" s="88">
        <f t="shared" si="0"/>
        <v>1</v>
      </c>
      <c r="O38" s="89">
        <f>L38*N38</f>
        <v>0</v>
      </c>
      <c r="P38" s="89">
        <f t="shared" si="2"/>
        <v>0</v>
      </c>
      <c r="Q38" s="90">
        <f t="shared" si="5"/>
        <v>0</v>
      </c>
      <c r="R38" s="91">
        <f t="shared" si="4"/>
        <v>0</v>
      </c>
    </row>
    <row r="39" spans="1:18" ht="15.6" x14ac:dyDescent="0.3">
      <c r="A39" s="95"/>
      <c r="B39" s="45"/>
      <c r="C39" s="22"/>
      <c r="D39" s="23"/>
      <c r="E39" s="23"/>
      <c r="F39" s="23"/>
      <c r="G39" s="80"/>
      <c r="H39" s="80"/>
      <c r="I39" s="24"/>
      <c r="J39" s="24"/>
      <c r="K39" s="23"/>
      <c r="L39" s="25"/>
      <c r="M39" s="79"/>
      <c r="N39" s="88">
        <f t="shared" si="0"/>
        <v>1</v>
      </c>
      <c r="O39" s="89">
        <f t="shared" si="1"/>
        <v>0</v>
      </c>
      <c r="P39" s="89">
        <f t="shared" si="2"/>
        <v>0</v>
      </c>
      <c r="Q39" s="90">
        <f t="shared" si="5"/>
        <v>0</v>
      </c>
      <c r="R39" s="91">
        <f t="shared" si="4"/>
        <v>0</v>
      </c>
    </row>
    <row r="40" spans="1:18" ht="15.6" x14ac:dyDescent="0.3">
      <c r="A40" s="95"/>
      <c r="B40" s="45"/>
      <c r="C40" s="22"/>
      <c r="D40" s="23"/>
      <c r="E40" s="23"/>
      <c r="F40" s="23"/>
      <c r="G40" s="80"/>
      <c r="H40" s="80"/>
      <c r="I40" s="24"/>
      <c r="J40" s="24"/>
      <c r="K40" s="23"/>
      <c r="L40" s="25"/>
      <c r="M40" s="79"/>
      <c r="N40" s="88">
        <f t="shared" si="0"/>
        <v>1</v>
      </c>
      <c r="O40" s="89">
        <f t="shared" si="1"/>
        <v>0</v>
      </c>
      <c r="P40" s="89">
        <f t="shared" si="2"/>
        <v>0</v>
      </c>
      <c r="Q40" s="90">
        <f t="shared" si="5"/>
        <v>0</v>
      </c>
      <c r="R40" s="91">
        <f t="shared" si="4"/>
        <v>0</v>
      </c>
    </row>
    <row r="41" spans="1:18" ht="15.6" x14ac:dyDescent="0.3">
      <c r="A41" s="95"/>
      <c r="B41" s="45"/>
      <c r="C41" s="22"/>
      <c r="D41" s="23"/>
      <c r="E41" s="23"/>
      <c r="F41" s="23"/>
      <c r="G41" s="80"/>
      <c r="H41" s="80"/>
      <c r="I41" s="24"/>
      <c r="J41" s="24"/>
      <c r="K41" s="23"/>
      <c r="L41" s="25"/>
      <c r="M41" s="79"/>
      <c r="N41" s="88">
        <f t="shared" si="0"/>
        <v>1</v>
      </c>
      <c r="O41" s="89">
        <f t="shared" si="1"/>
        <v>0</v>
      </c>
      <c r="P41" s="89">
        <f t="shared" si="2"/>
        <v>0</v>
      </c>
      <c r="Q41" s="90">
        <f t="shared" si="5"/>
        <v>0</v>
      </c>
      <c r="R41" s="91">
        <f t="shared" si="4"/>
        <v>0</v>
      </c>
    </row>
    <row r="42" spans="1:18" ht="15.6" x14ac:dyDescent="0.3">
      <c r="A42" s="95"/>
      <c r="B42" s="45"/>
      <c r="C42" s="22"/>
      <c r="D42" s="23"/>
      <c r="E42" s="23"/>
      <c r="F42" s="23"/>
      <c r="G42" s="80"/>
      <c r="H42" s="80"/>
      <c r="I42" s="24"/>
      <c r="J42" s="24"/>
      <c r="K42" s="23"/>
      <c r="L42" s="25"/>
      <c r="M42" s="79"/>
      <c r="N42" s="88">
        <f t="shared" si="0"/>
        <v>1</v>
      </c>
      <c r="O42" s="89">
        <f t="shared" si="1"/>
        <v>0</v>
      </c>
      <c r="P42" s="89">
        <f t="shared" si="2"/>
        <v>0</v>
      </c>
      <c r="Q42" s="90">
        <f t="shared" si="5"/>
        <v>0</v>
      </c>
      <c r="R42" s="91">
        <f t="shared" si="4"/>
        <v>0</v>
      </c>
    </row>
    <row r="43" spans="1:18" ht="15.6" x14ac:dyDescent="0.3">
      <c r="A43" s="95"/>
      <c r="B43" s="45"/>
      <c r="C43" s="22"/>
      <c r="D43" s="23"/>
      <c r="E43" s="23"/>
      <c r="F43" s="23"/>
      <c r="G43" s="80"/>
      <c r="H43" s="80"/>
      <c r="I43" s="24"/>
      <c r="J43" s="24"/>
      <c r="K43" s="23"/>
      <c r="L43" s="25"/>
      <c r="M43" s="79"/>
      <c r="N43" s="88">
        <f t="shared" si="0"/>
        <v>1</v>
      </c>
      <c r="O43" s="89">
        <f>L43*N43</f>
        <v>0</v>
      </c>
      <c r="P43" s="89">
        <f t="shared" si="2"/>
        <v>0</v>
      </c>
      <c r="Q43" s="90">
        <f t="shared" si="5"/>
        <v>0</v>
      </c>
      <c r="R43" s="91">
        <f t="shared" si="4"/>
        <v>0</v>
      </c>
    </row>
    <row r="44" spans="1:18" ht="15.6" x14ac:dyDescent="0.3">
      <c r="A44" s="95"/>
      <c r="B44" s="45"/>
      <c r="C44" s="22"/>
      <c r="D44" s="23"/>
      <c r="E44" s="23"/>
      <c r="F44" s="23"/>
      <c r="G44" s="80"/>
      <c r="H44" s="80"/>
      <c r="I44" s="24"/>
      <c r="J44" s="24"/>
      <c r="K44" s="23"/>
      <c r="L44" s="25"/>
      <c r="M44" s="79"/>
      <c r="N44" s="88">
        <f t="shared" si="0"/>
        <v>1</v>
      </c>
      <c r="O44" s="89">
        <f t="shared" si="1"/>
        <v>0</v>
      </c>
      <c r="P44" s="89">
        <f t="shared" si="2"/>
        <v>0</v>
      </c>
      <c r="Q44" s="90">
        <f t="shared" si="5"/>
        <v>0</v>
      </c>
      <c r="R44" s="91">
        <f t="shared" si="4"/>
        <v>0</v>
      </c>
    </row>
    <row r="45" spans="1:18" ht="15.6" x14ac:dyDescent="0.3">
      <c r="A45" s="95"/>
      <c r="B45" s="45"/>
      <c r="C45" s="22"/>
      <c r="D45" s="23"/>
      <c r="E45" s="23"/>
      <c r="F45" s="23"/>
      <c r="G45" s="80"/>
      <c r="H45" s="80"/>
      <c r="I45" s="24"/>
      <c r="J45" s="24"/>
      <c r="K45" s="23"/>
      <c r="L45" s="25"/>
      <c r="M45" s="79"/>
      <c r="N45" s="88">
        <f t="shared" si="0"/>
        <v>1</v>
      </c>
      <c r="O45" s="89">
        <f t="shared" si="1"/>
        <v>0</v>
      </c>
      <c r="P45" s="89">
        <f t="shared" si="2"/>
        <v>0</v>
      </c>
      <c r="Q45" s="90">
        <f t="shared" si="5"/>
        <v>0</v>
      </c>
      <c r="R45" s="91">
        <f t="shared" si="4"/>
        <v>0</v>
      </c>
    </row>
    <row r="46" spans="1:18" ht="15.6" x14ac:dyDescent="0.3">
      <c r="A46" s="95"/>
      <c r="B46" s="45"/>
      <c r="C46" s="22"/>
      <c r="D46" s="23"/>
      <c r="E46" s="23"/>
      <c r="F46" s="23"/>
      <c r="G46" s="80"/>
      <c r="H46" s="80"/>
      <c r="I46" s="24"/>
      <c r="J46" s="24"/>
      <c r="K46" s="23"/>
      <c r="L46" s="25"/>
      <c r="M46" s="79"/>
      <c r="N46" s="88">
        <f t="shared" si="0"/>
        <v>1</v>
      </c>
      <c r="O46" s="89">
        <f t="shared" si="1"/>
        <v>0</v>
      </c>
      <c r="P46" s="89">
        <f t="shared" si="2"/>
        <v>0</v>
      </c>
      <c r="Q46" s="90">
        <f t="shared" si="5"/>
        <v>0</v>
      </c>
      <c r="R46" s="91">
        <f t="shared" si="4"/>
        <v>0</v>
      </c>
    </row>
    <row r="47" spans="1:18" ht="15.6" x14ac:dyDescent="0.3">
      <c r="A47" s="95"/>
      <c r="B47" s="45"/>
      <c r="C47" s="22"/>
      <c r="D47" s="23"/>
      <c r="E47" s="23"/>
      <c r="F47" s="23"/>
      <c r="G47" s="80"/>
      <c r="H47" s="80"/>
      <c r="I47" s="24"/>
      <c r="J47" s="24"/>
      <c r="K47" s="23"/>
      <c r="L47" s="25"/>
      <c r="M47" s="79"/>
      <c r="N47" s="88">
        <f t="shared" si="0"/>
        <v>1</v>
      </c>
      <c r="O47" s="89">
        <f t="shared" si="1"/>
        <v>0</v>
      </c>
      <c r="P47" s="89">
        <f t="shared" si="2"/>
        <v>0</v>
      </c>
      <c r="Q47" s="90">
        <f t="shared" si="5"/>
        <v>0</v>
      </c>
      <c r="R47" s="91">
        <f t="shared" si="4"/>
        <v>0</v>
      </c>
    </row>
    <row r="48" spans="1:18" ht="15.6" x14ac:dyDescent="0.3">
      <c r="A48" s="95"/>
      <c r="B48" s="45"/>
      <c r="C48" s="22"/>
      <c r="D48" s="23"/>
      <c r="E48" s="23"/>
      <c r="F48" s="23"/>
      <c r="G48" s="80"/>
      <c r="H48" s="80"/>
      <c r="I48" s="24"/>
      <c r="J48" s="24"/>
      <c r="K48" s="23"/>
      <c r="L48" s="25"/>
      <c r="M48" s="79"/>
      <c r="N48" s="88">
        <f t="shared" si="0"/>
        <v>1</v>
      </c>
      <c r="O48" s="89">
        <f t="shared" si="1"/>
        <v>0</v>
      </c>
      <c r="P48" s="89">
        <f t="shared" si="2"/>
        <v>0</v>
      </c>
      <c r="Q48" s="90">
        <f t="shared" si="5"/>
        <v>0</v>
      </c>
      <c r="R48" s="91">
        <f t="shared" si="4"/>
        <v>0</v>
      </c>
    </row>
    <row r="49" spans="1:18" ht="15.6" x14ac:dyDescent="0.3">
      <c r="A49" s="95"/>
      <c r="B49" s="45"/>
      <c r="C49" s="22"/>
      <c r="D49" s="23"/>
      <c r="E49" s="23"/>
      <c r="F49" s="23"/>
      <c r="G49" s="80"/>
      <c r="H49" s="80"/>
      <c r="I49" s="24"/>
      <c r="J49" s="24"/>
      <c r="K49" s="23"/>
      <c r="L49" s="25"/>
      <c r="M49" s="79"/>
      <c r="N49" s="88">
        <f t="shared" si="0"/>
        <v>1</v>
      </c>
      <c r="O49" s="89">
        <f>L49*N49</f>
        <v>0</v>
      </c>
      <c r="P49" s="89">
        <f t="shared" si="2"/>
        <v>0</v>
      </c>
      <c r="Q49" s="90">
        <f t="shared" si="5"/>
        <v>0</v>
      </c>
      <c r="R49" s="91">
        <f t="shared" si="4"/>
        <v>0</v>
      </c>
    </row>
    <row r="50" spans="1:18" ht="15.6" x14ac:dyDescent="0.3">
      <c r="A50" s="95"/>
      <c r="B50" s="45"/>
      <c r="C50" s="22"/>
      <c r="D50" s="23"/>
      <c r="E50" s="23"/>
      <c r="F50" s="23"/>
      <c r="G50" s="80"/>
      <c r="H50" s="80"/>
      <c r="I50" s="24"/>
      <c r="J50" s="24"/>
      <c r="K50" s="23"/>
      <c r="L50" s="25"/>
      <c r="M50" s="79"/>
      <c r="N50" s="88">
        <f t="shared" si="0"/>
        <v>1</v>
      </c>
      <c r="O50" s="89">
        <f t="shared" si="1"/>
        <v>0</v>
      </c>
      <c r="P50" s="89">
        <f t="shared" si="2"/>
        <v>0</v>
      </c>
      <c r="Q50" s="90">
        <f t="shared" si="5"/>
        <v>0</v>
      </c>
      <c r="R50" s="91">
        <f t="shared" si="4"/>
        <v>0</v>
      </c>
    </row>
    <row r="51" spans="1:18" ht="15.6" x14ac:dyDescent="0.3">
      <c r="A51" s="95"/>
      <c r="B51" s="45"/>
      <c r="C51" s="22"/>
      <c r="D51" s="23"/>
      <c r="E51" s="23"/>
      <c r="F51" s="23"/>
      <c r="G51" s="80"/>
      <c r="H51" s="80"/>
      <c r="I51" s="24"/>
      <c r="J51" s="24"/>
      <c r="K51" s="23"/>
      <c r="L51" s="25"/>
      <c r="M51" s="79"/>
      <c r="N51" s="88">
        <f t="shared" si="0"/>
        <v>1</v>
      </c>
      <c r="O51" s="89">
        <f t="shared" si="1"/>
        <v>0</v>
      </c>
      <c r="P51" s="89">
        <f t="shared" si="2"/>
        <v>0</v>
      </c>
      <c r="Q51" s="90">
        <f t="shared" si="5"/>
        <v>0</v>
      </c>
      <c r="R51" s="91">
        <f t="shared" si="4"/>
        <v>0</v>
      </c>
    </row>
    <row r="52" spans="1:18" ht="15.6" x14ac:dyDescent="0.3">
      <c r="A52" s="95"/>
      <c r="B52" s="45"/>
      <c r="C52" s="22"/>
      <c r="D52" s="23"/>
      <c r="E52" s="23"/>
      <c r="F52" s="23"/>
      <c r="G52" s="80"/>
      <c r="H52" s="80"/>
      <c r="I52" s="24"/>
      <c r="J52" s="24"/>
      <c r="K52" s="23"/>
      <c r="L52" s="25"/>
      <c r="M52" s="79"/>
      <c r="N52" s="88">
        <f t="shared" si="0"/>
        <v>1</v>
      </c>
      <c r="O52" s="89">
        <f t="shared" si="1"/>
        <v>0</v>
      </c>
      <c r="P52" s="89">
        <f t="shared" si="2"/>
        <v>0</v>
      </c>
      <c r="Q52" s="90">
        <f t="shared" si="5"/>
        <v>0</v>
      </c>
      <c r="R52" s="91">
        <f t="shared" si="4"/>
        <v>0</v>
      </c>
    </row>
    <row r="53" spans="1:18" ht="15.6" x14ac:dyDescent="0.3">
      <c r="A53" s="95"/>
      <c r="B53" s="45"/>
      <c r="C53" s="22"/>
      <c r="D53" s="23"/>
      <c r="E53" s="23"/>
      <c r="F53" s="23"/>
      <c r="G53" s="80"/>
      <c r="H53" s="80"/>
      <c r="I53" s="24"/>
      <c r="J53" s="24"/>
      <c r="K53" s="23"/>
      <c r="L53" s="25"/>
      <c r="M53" s="79"/>
      <c r="N53" s="88">
        <f t="shared" si="0"/>
        <v>1</v>
      </c>
      <c r="O53" s="89">
        <f t="shared" si="1"/>
        <v>0</v>
      </c>
      <c r="P53" s="89">
        <f t="shared" si="2"/>
        <v>0</v>
      </c>
      <c r="Q53" s="90">
        <f t="shared" si="5"/>
        <v>0</v>
      </c>
      <c r="R53" s="91">
        <f t="shared" si="4"/>
        <v>0</v>
      </c>
    </row>
    <row r="54" spans="1:18" ht="15.6" x14ac:dyDescent="0.3">
      <c r="A54" s="95"/>
      <c r="B54" s="45"/>
      <c r="C54" s="22"/>
      <c r="D54" s="23"/>
      <c r="E54" s="23"/>
      <c r="F54" s="23"/>
      <c r="G54" s="80"/>
      <c r="H54" s="80"/>
      <c r="I54" s="24"/>
      <c r="J54" s="24"/>
      <c r="K54" s="23"/>
      <c r="L54" s="25"/>
      <c r="M54" s="79"/>
      <c r="N54" s="88">
        <f t="shared" si="0"/>
        <v>1</v>
      </c>
      <c r="O54" s="89">
        <f t="shared" si="1"/>
        <v>0</v>
      </c>
      <c r="P54" s="89">
        <f t="shared" si="2"/>
        <v>0</v>
      </c>
      <c r="Q54" s="90">
        <f t="shared" si="5"/>
        <v>0</v>
      </c>
      <c r="R54" s="91">
        <f t="shared" si="4"/>
        <v>0</v>
      </c>
    </row>
    <row r="55" spans="1:18" ht="15.6" x14ac:dyDescent="0.3">
      <c r="A55" s="95"/>
      <c r="B55" s="45"/>
      <c r="C55" s="22"/>
      <c r="D55" s="23"/>
      <c r="E55" s="23"/>
      <c r="F55" s="23"/>
      <c r="G55" s="80"/>
      <c r="H55" s="80"/>
      <c r="I55" s="24"/>
      <c r="J55" s="24"/>
      <c r="K55" s="23"/>
      <c r="L55" s="25"/>
      <c r="M55" s="79"/>
      <c r="N55" s="88">
        <f t="shared" si="0"/>
        <v>1</v>
      </c>
      <c r="O55" s="89">
        <f t="shared" si="1"/>
        <v>0</v>
      </c>
      <c r="P55" s="89">
        <f t="shared" si="2"/>
        <v>0</v>
      </c>
      <c r="Q55" s="90">
        <f t="shared" si="5"/>
        <v>0</v>
      </c>
      <c r="R55" s="91">
        <f t="shared" si="4"/>
        <v>0</v>
      </c>
    </row>
    <row r="56" spans="1:18" ht="15.6" x14ac:dyDescent="0.3">
      <c r="A56" s="95"/>
      <c r="B56" s="45"/>
      <c r="C56" s="22"/>
      <c r="D56" s="23"/>
      <c r="E56" s="23"/>
      <c r="F56" s="23"/>
      <c r="G56" s="80"/>
      <c r="H56" s="80"/>
      <c r="I56" s="24"/>
      <c r="J56" s="24"/>
      <c r="K56" s="23"/>
      <c r="L56" s="25"/>
      <c r="M56" s="79"/>
      <c r="N56" s="88">
        <f t="shared" si="0"/>
        <v>1</v>
      </c>
      <c r="O56" s="89">
        <f t="shared" si="1"/>
        <v>0</v>
      </c>
      <c r="P56" s="89">
        <f t="shared" si="2"/>
        <v>0</v>
      </c>
      <c r="Q56" s="90">
        <f t="shared" si="5"/>
        <v>0</v>
      </c>
      <c r="R56" s="91">
        <f t="shared" si="4"/>
        <v>0</v>
      </c>
    </row>
    <row r="57" spans="1:18" ht="15.6" x14ac:dyDescent="0.3">
      <c r="A57" s="95"/>
      <c r="B57" s="45"/>
      <c r="C57" s="22"/>
      <c r="D57" s="23"/>
      <c r="E57" s="23"/>
      <c r="F57" s="23"/>
      <c r="G57" s="80"/>
      <c r="H57" s="80"/>
      <c r="I57" s="24"/>
      <c r="J57" s="24"/>
      <c r="K57" s="23"/>
      <c r="L57" s="25"/>
      <c r="M57" s="79"/>
      <c r="N57" s="88">
        <f t="shared" si="0"/>
        <v>1</v>
      </c>
      <c r="O57" s="89">
        <f t="shared" si="1"/>
        <v>0</v>
      </c>
      <c r="P57" s="89">
        <f t="shared" si="2"/>
        <v>0</v>
      </c>
      <c r="Q57" s="90">
        <f t="shared" si="5"/>
        <v>0</v>
      </c>
      <c r="R57" s="91">
        <f t="shared" si="4"/>
        <v>0</v>
      </c>
    </row>
    <row r="58" spans="1:18" s="1" customFormat="1" x14ac:dyDescent="0.3">
      <c r="A58" s="26"/>
      <c r="I58" s="46"/>
      <c r="J58" s="46"/>
      <c r="N58" s="92" t="s">
        <v>167</v>
      </c>
      <c r="O58" s="93">
        <f>SUM(O31:O57)</f>
        <v>0</v>
      </c>
      <c r="P58" s="93">
        <f t="shared" ref="P58:Q58" si="6">SUM(P31:P57)</f>
        <v>0</v>
      </c>
      <c r="Q58" s="93">
        <f t="shared" si="6"/>
        <v>0</v>
      </c>
      <c r="R58" s="94"/>
    </row>
    <row r="59" spans="1:18" x14ac:dyDescent="0.3">
      <c r="A59" s="26"/>
    </row>
    <row r="60" spans="1:18" x14ac:dyDescent="0.3">
      <c r="A60" s="26"/>
      <c r="O60" s="27"/>
      <c r="P60" s="27"/>
      <c r="Q60" s="27"/>
    </row>
    <row r="61" spans="1:18" ht="42.6" customHeight="1" thickBot="1" x14ac:dyDescent="0.35">
      <c r="A61" s="155" t="s">
        <v>178</v>
      </c>
      <c r="B61" s="155"/>
      <c r="C61" s="155"/>
      <c r="D61" s="155"/>
      <c r="E61" s="155"/>
      <c r="F61" s="156"/>
      <c r="L61" s="28"/>
      <c r="Q61" s="27"/>
    </row>
    <row r="62" spans="1:18" ht="87" thickBot="1" x14ac:dyDescent="0.35">
      <c r="A62" s="68" t="s">
        <v>182</v>
      </c>
      <c r="B62" s="69" t="s">
        <v>198</v>
      </c>
      <c r="C62" s="69" t="s">
        <v>197</v>
      </c>
      <c r="D62" s="69" t="s">
        <v>215</v>
      </c>
      <c r="E62" s="70" t="s">
        <v>185</v>
      </c>
      <c r="F62" s="136"/>
      <c r="G62" s="28"/>
      <c r="H62" s="28"/>
      <c r="I62"/>
      <c r="J62"/>
      <c r="L62" s="32"/>
      <c r="N62"/>
      <c r="P62" s="47"/>
      <c r="R62"/>
    </row>
    <row r="63" spans="1:18" x14ac:dyDescent="0.3">
      <c r="A63" s="66"/>
      <c r="B63" s="81"/>
      <c r="C63" s="137"/>
      <c r="D63" s="67"/>
      <c r="E63" s="79"/>
      <c r="G63" s="28"/>
      <c r="H63" s="28"/>
      <c r="I63"/>
      <c r="J63"/>
      <c r="L63" s="32"/>
      <c r="N63"/>
      <c r="P63" s="47"/>
      <c r="R63"/>
    </row>
    <row r="64" spans="1:18" x14ac:dyDescent="0.3">
      <c r="A64" s="65"/>
      <c r="B64" s="82"/>
      <c r="C64" s="137"/>
      <c r="D64" s="62"/>
      <c r="E64" s="79"/>
      <c r="G64" s="28"/>
      <c r="H64" s="28"/>
      <c r="I64"/>
      <c r="J64"/>
      <c r="L64" s="32"/>
      <c r="N64"/>
      <c r="O64" s="27"/>
      <c r="P64" s="47"/>
      <c r="R64"/>
    </row>
    <row r="65" spans="1:18" x14ac:dyDescent="0.3">
      <c r="A65" s="65"/>
      <c r="B65" s="82"/>
      <c r="C65" s="137"/>
      <c r="D65" s="62"/>
      <c r="E65" s="79"/>
      <c r="G65" s="28"/>
      <c r="H65" s="28"/>
      <c r="I65"/>
      <c r="J65"/>
      <c r="L65" s="32"/>
      <c r="N65"/>
      <c r="P65" s="47"/>
      <c r="R65"/>
    </row>
    <row r="66" spans="1:18" x14ac:dyDescent="0.3">
      <c r="A66" s="65"/>
      <c r="B66" s="82"/>
      <c r="C66" s="137"/>
      <c r="D66" s="62"/>
      <c r="E66" s="79"/>
      <c r="G66" s="28"/>
      <c r="H66" s="28"/>
      <c r="I66"/>
      <c r="J66"/>
      <c r="L66" s="32"/>
      <c r="N66"/>
      <c r="P66" s="47"/>
      <c r="R66"/>
    </row>
    <row r="67" spans="1:18" x14ac:dyDescent="0.3">
      <c r="A67" s="65"/>
      <c r="B67" s="82"/>
      <c r="C67" s="137"/>
      <c r="D67" s="62"/>
      <c r="E67" s="79"/>
      <c r="F67" s="27"/>
      <c r="G67" s="28"/>
      <c r="H67" s="28"/>
      <c r="L67" s="32"/>
      <c r="N67"/>
      <c r="P67" s="47"/>
      <c r="R67"/>
    </row>
    <row r="68" spans="1:18" x14ac:dyDescent="0.3">
      <c r="A68" s="65"/>
      <c r="B68" s="82"/>
      <c r="C68" s="137"/>
      <c r="D68" s="62"/>
      <c r="E68" s="79"/>
      <c r="F68" s="27"/>
      <c r="G68" s="28"/>
      <c r="H68" s="28"/>
      <c r="I68" s="27"/>
      <c r="K68" s="28"/>
      <c r="L68" s="32"/>
      <c r="M68" s="27"/>
      <c r="N68"/>
      <c r="P68" s="47"/>
      <c r="R68"/>
    </row>
    <row r="69" spans="1:18" x14ac:dyDescent="0.3">
      <c r="A69" s="65"/>
      <c r="B69" s="82"/>
      <c r="C69" s="137"/>
      <c r="D69" s="62"/>
      <c r="E69" s="79"/>
      <c r="G69" s="28"/>
      <c r="H69" s="28"/>
      <c r="I69"/>
      <c r="J69"/>
      <c r="L69" s="32"/>
      <c r="N69"/>
      <c r="P69" s="47"/>
      <c r="R69"/>
    </row>
    <row r="70" spans="1:18" ht="15" thickBot="1" x14ac:dyDescent="0.35">
      <c r="A70" s="71"/>
      <c r="B70" s="83"/>
      <c r="C70" s="137"/>
      <c r="D70" s="72"/>
      <c r="E70" s="79"/>
      <c r="G70" s="28"/>
      <c r="H70" s="28"/>
      <c r="I70"/>
      <c r="J70" t="s">
        <v>125</v>
      </c>
      <c r="L70" s="32"/>
      <c r="N70"/>
      <c r="P70" s="47"/>
      <c r="R70"/>
    </row>
    <row r="71" spans="1:18" ht="15" thickBot="1" x14ac:dyDescent="0.35">
      <c r="A71" s="157" t="s">
        <v>183</v>
      </c>
      <c r="B71" s="158"/>
      <c r="C71" s="159"/>
      <c r="D71" s="73">
        <f t="shared" ref="D71" si="7">SUM(D63:D70)</f>
        <v>0</v>
      </c>
      <c r="E71" s="74"/>
      <c r="H71" s="28"/>
      <c r="J71"/>
      <c r="M71" s="32"/>
      <c r="N71"/>
      <c r="Q71" s="47"/>
      <c r="R71"/>
    </row>
    <row r="72" spans="1:18" x14ac:dyDescent="0.3">
      <c r="A72" s="26"/>
      <c r="E72" s="27"/>
      <c r="F72" s="64"/>
      <c r="G72" s="27"/>
      <c r="H72" s="27"/>
    </row>
    <row r="73" spans="1:18" x14ac:dyDescent="0.3">
      <c r="A73" s="26"/>
      <c r="E73" s="27"/>
      <c r="F73" s="64"/>
      <c r="G73" s="27"/>
      <c r="H73" s="27"/>
    </row>
    <row r="74" spans="1:18" x14ac:dyDescent="0.3">
      <c r="A74" s="26"/>
      <c r="K74" t="s">
        <v>126</v>
      </c>
    </row>
    <row r="75" spans="1:18" x14ac:dyDescent="0.3">
      <c r="A75" s="26"/>
    </row>
    <row r="76" spans="1:18" x14ac:dyDescent="0.3">
      <c r="A76" s="26"/>
    </row>
    <row r="77" spans="1:18" x14ac:dyDescent="0.3">
      <c r="A77" s="26"/>
    </row>
    <row r="78" spans="1:18" x14ac:dyDescent="0.3">
      <c r="A78" s="26"/>
    </row>
    <row r="79" spans="1:18" x14ac:dyDescent="0.3">
      <c r="A79" s="26"/>
    </row>
    <row r="80" spans="1:18" x14ac:dyDescent="0.3">
      <c r="A80" s="26"/>
    </row>
    <row r="81" spans="1:1" x14ac:dyDescent="0.3">
      <c r="A81" s="26"/>
    </row>
    <row r="82" spans="1:1" x14ac:dyDescent="0.3">
      <c r="A82" s="26"/>
    </row>
    <row r="83" spans="1:1" x14ac:dyDescent="0.3">
      <c r="A83" s="26"/>
    </row>
    <row r="84" spans="1:1" x14ac:dyDescent="0.3">
      <c r="A84" s="26"/>
    </row>
    <row r="85" spans="1:1" x14ac:dyDescent="0.3">
      <c r="A85" s="26"/>
    </row>
    <row r="86" spans="1:1" x14ac:dyDescent="0.3">
      <c r="A86" s="26"/>
    </row>
    <row r="87" spans="1:1" x14ac:dyDescent="0.3">
      <c r="A87" s="26"/>
    </row>
    <row r="88" spans="1:1" x14ac:dyDescent="0.3">
      <c r="A88" s="26"/>
    </row>
    <row r="89" spans="1:1" x14ac:dyDescent="0.3">
      <c r="A89" s="26"/>
    </row>
    <row r="90" spans="1:1" x14ac:dyDescent="0.3">
      <c r="A90" s="26"/>
    </row>
    <row r="91" spans="1:1" x14ac:dyDescent="0.3">
      <c r="A91" s="26"/>
    </row>
    <row r="92" spans="1:1" x14ac:dyDescent="0.3">
      <c r="A92" s="26"/>
    </row>
    <row r="93" spans="1:1" x14ac:dyDescent="0.3">
      <c r="A93" s="26"/>
    </row>
    <row r="94" spans="1:1" x14ac:dyDescent="0.3">
      <c r="A94" s="26"/>
    </row>
    <row r="95" spans="1:1" x14ac:dyDescent="0.3">
      <c r="A95" s="26"/>
    </row>
    <row r="96" spans="1:1" x14ac:dyDescent="0.3">
      <c r="A96" s="26"/>
    </row>
    <row r="97" spans="1:1" x14ac:dyDescent="0.3">
      <c r="A97" s="26"/>
    </row>
    <row r="98" spans="1:1" x14ac:dyDescent="0.3">
      <c r="A98" s="26"/>
    </row>
    <row r="99" spans="1:1" x14ac:dyDescent="0.3">
      <c r="A99" s="26"/>
    </row>
    <row r="100" spans="1:1" x14ac:dyDescent="0.3">
      <c r="A100" s="26"/>
    </row>
    <row r="101" spans="1:1" x14ac:dyDescent="0.3">
      <c r="A101" s="26"/>
    </row>
    <row r="102" spans="1:1" x14ac:dyDescent="0.3">
      <c r="A102" s="26"/>
    </row>
    <row r="103" spans="1:1" x14ac:dyDescent="0.3">
      <c r="A103" s="26"/>
    </row>
    <row r="104" spans="1:1" x14ac:dyDescent="0.3">
      <c r="A104" s="26"/>
    </row>
    <row r="105" spans="1:1" x14ac:dyDescent="0.3">
      <c r="A105" s="26"/>
    </row>
    <row r="106" spans="1:1" x14ac:dyDescent="0.3">
      <c r="A106" s="26"/>
    </row>
    <row r="107" spans="1:1" x14ac:dyDescent="0.3">
      <c r="A107" s="26"/>
    </row>
    <row r="108" spans="1:1" x14ac:dyDescent="0.3">
      <c r="A108" s="26"/>
    </row>
    <row r="109" spans="1:1" x14ac:dyDescent="0.3">
      <c r="A109" s="26"/>
    </row>
    <row r="110" spans="1:1" x14ac:dyDescent="0.3">
      <c r="A110" s="26"/>
    </row>
    <row r="111" spans="1:1" x14ac:dyDescent="0.3">
      <c r="A111" s="26"/>
    </row>
    <row r="112" spans="1:1" x14ac:dyDescent="0.3">
      <c r="A112" s="26"/>
    </row>
    <row r="113" spans="1:1" x14ac:dyDescent="0.3">
      <c r="A113" s="26"/>
    </row>
    <row r="114" spans="1:1" x14ac:dyDescent="0.3">
      <c r="A114" s="26"/>
    </row>
    <row r="115" spans="1:1" x14ac:dyDescent="0.3">
      <c r="A115" s="26"/>
    </row>
    <row r="116" spans="1:1" x14ac:dyDescent="0.3">
      <c r="A116" s="26"/>
    </row>
    <row r="117" spans="1:1" x14ac:dyDescent="0.3">
      <c r="A117" s="26"/>
    </row>
    <row r="118" spans="1:1" x14ac:dyDescent="0.3">
      <c r="A118" s="26"/>
    </row>
    <row r="119" spans="1:1" x14ac:dyDescent="0.3">
      <c r="A119" s="26"/>
    </row>
    <row r="120" spans="1:1" x14ac:dyDescent="0.3">
      <c r="A120" s="26"/>
    </row>
    <row r="121" spans="1:1" x14ac:dyDescent="0.3">
      <c r="A121" s="26"/>
    </row>
    <row r="122" spans="1:1" x14ac:dyDescent="0.3">
      <c r="A122" s="26"/>
    </row>
    <row r="123" spans="1:1" x14ac:dyDescent="0.3">
      <c r="A123" s="26"/>
    </row>
    <row r="124" spans="1:1" x14ac:dyDescent="0.3">
      <c r="A124" s="26"/>
    </row>
    <row r="125" spans="1:1" x14ac:dyDescent="0.3">
      <c r="A125" s="26"/>
    </row>
    <row r="126" spans="1:1" x14ac:dyDescent="0.3">
      <c r="A126" s="26"/>
    </row>
    <row r="127" spans="1:1" x14ac:dyDescent="0.3">
      <c r="A127" s="26"/>
    </row>
    <row r="128" spans="1:1" x14ac:dyDescent="0.3">
      <c r="A128" s="26"/>
    </row>
    <row r="129" spans="1:1" x14ac:dyDescent="0.3">
      <c r="A129" s="26"/>
    </row>
    <row r="130" spans="1:1" x14ac:dyDescent="0.3">
      <c r="A130" s="26"/>
    </row>
    <row r="131" spans="1:1" x14ac:dyDescent="0.3">
      <c r="A131" s="26"/>
    </row>
    <row r="132" spans="1:1" x14ac:dyDescent="0.3">
      <c r="A132" s="26"/>
    </row>
    <row r="133" spans="1:1" x14ac:dyDescent="0.3">
      <c r="A133" s="26"/>
    </row>
    <row r="134" spans="1:1" x14ac:dyDescent="0.3">
      <c r="A134" s="26"/>
    </row>
    <row r="135" spans="1:1" x14ac:dyDescent="0.3">
      <c r="A135" s="26"/>
    </row>
  </sheetData>
  <sheetProtection algorithmName="SHA-512" hashValue="+tHPSaMpxpKbTYBuYbuafkGvSAASxhU01djvTfJvpKgk/2Q5yfM8aqAYk/iwqsmDOXnJHEB8gadETKokIU8Jwg==" saltValue="t9rpJaCqIJCPZaQYS53nQQ==" spinCount="100000" sheet="1" formatCells="0" formatColumns="0" formatRows="0" insertColumns="0" insertRows="0" sort="0"/>
  <protectedRanges>
    <protectedRange sqref="A31:M57" name="Tartomány2"/>
    <protectedRange sqref="A63:E70" name="Tartomány1"/>
  </protectedRanges>
  <mergeCells count="3">
    <mergeCell ref="A29:R29"/>
    <mergeCell ref="A61:F61"/>
    <mergeCell ref="A71:C71"/>
  </mergeCells>
  <dataValidations count="5">
    <dataValidation type="list" allowBlank="1" showInputMessage="1" showErrorMessage="1" sqref="A31:A57">
      <formula1>$A$1:$A$26</formula1>
    </dataValidation>
    <dataValidation type="list" allowBlank="1" showInputMessage="1" showErrorMessage="1" sqref="G31:G57">
      <formula1>$G$1:$G$2</formula1>
    </dataValidation>
    <dataValidation type="list" allowBlank="1" showInputMessage="1" showErrorMessage="1" sqref="H31:H57 C63:C70">
      <formula1>$J$2:$J$3</formula1>
    </dataValidation>
    <dataValidation type="list" allowBlank="1" showInputMessage="1" showErrorMessage="1" sqref="F72:F73 E71">
      <formula1>#REF!</formula1>
    </dataValidation>
    <dataValidation type="list" allowBlank="1" showInputMessage="1" showErrorMessage="1" sqref="E63:E70">
      <formula1>$A$9:$A$17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Költségvetés!$A$5</xm:f>
          </x14:formula1>
          <xm:sqref>B63:B70</xm:sqref>
        </x14:dataValidation>
        <x14:dataValidation type="list" allowBlank="1" showInputMessage="1" showErrorMessage="1">
          <x14:formula1>
            <xm:f>'Tevékenységek mérföldkővenként'!$A$10:$A$18</xm:f>
          </x14:formula1>
          <xm:sqref>M31:M57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P176"/>
  <sheetViews>
    <sheetView showGridLines="0" topLeftCell="B37" zoomScale="90" zoomScaleNormal="90" zoomScaleSheetLayoutView="80" workbookViewId="0">
      <selection activeCell="D49" sqref="D49"/>
    </sheetView>
  </sheetViews>
  <sheetFormatPr defaultColWidth="8.88671875" defaultRowHeight="14.4" x14ac:dyDescent="0.3"/>
  <cols>
    <col min="1" max="1" width="36.5546875" style="41" hidden="1" customWidth="1"/>
    <col min="2" max="2" width="37.44140625" style="1" bestFit="1" customWidth="1"/>
    <col min="3" max="3" width="40.88671875" style="1" customWidth="1"/>
    <col min="4" max="4" width="31.88671875" style="1" customWidth="1"/>
    <col min="5" max="5" width="17.88671875" style="1" customWidth="1"/>
    <col min="6" max="6" width="17.33203125" style="48" customWidth="1"/>
    <col min="7" max="7" width="21.6640625" style="49" customWidth="1"/>
    <col min="8" max="9" width="8.88671875" style="1"/>
    <col min="10" max="12" width="0" style="1" hidden="1" customWidth="1"/>
    <col min="13" max="13" width="40.6640625" style="1" hidden="1" customWidth="1"/>
    <col min="14" max="14" width="59.6640625" style="1" hidden="1" customWidth="1"/>
    <col min="15" max="15" width="50.6640625" style="1" hidden="1" customWidth="1"/>
    <col min="16" max="16" width="47.33203125" style="1" hidden="1" customWidth="1"/>
    <col min="17" max="18" width="8.88671875" style="1"/>
    <col min="19" max="19" width="17.88671875" style="1" customWidth="1"/>
    <col min="20" max="16384" width="8.88671875" style="1"/>
  </cols>
  <sheetData>
    <row r="1" spans="2:5" hidden="1" x14ac:dyDescent="0.3">
      <c r="B1" s="33" t="s">
        <v>77</v>
      </c>
      <c r="C1" s="1" t="s">
        <v>135</v>
      </c>
      <c r="D1" s="1" t="s">
        <v>75</v>
      </c>
    </row>
    <row r="2" spans="2:5" hidden="1" x14ac:dyDescent="0.3">
      <c r="B2" s="33" t="s">
        <v>77</v>
      </c>
      <c r="C2" s="1" t="s">
        <v>136</v>
      </c>
      <c r="D2" s="1" t="s">
        <v>75</v>
      </c>
    </row>
    <row r="3" spans="2:5" hidden="1" x14ac:dyDescent="0.3">
      <c r="B3" s="33" t="s">
        <v>77</v>
      </c>
      <c r="C3" s="1" t="s">
        <v>78</v>
      </c>
      <c r="D3" s="1" t="s">
        <v>74</v>
      </c>
      <c r="E3" s="1" t="s">
        <v>113</v>
      </c>
    </row>
    <row r="4" spans="2:5" hidden="1" x14ac:dyDescent="0.3">
      <c r="B4" s="33" t="s">
        <v>77</v>
      </c>
      <c r="C4" s="1" t="s">
        <v>79</v>
      </c>
      <c r="D4" s="1" t="s">
        <v>56</v>
      </c>
    </row>
    <row r="5" spans="2:5" hidden="1" x14ac:dyDescent="0.3">
      <c r="B5" s="33" t="s">
        <v>77</v>
      </c>
      <c r="C5" s="1" t="s">
        <v>80</v>
      </c>
      <c r="D5" s="1" t="s">
        <v>75</v>
      </c>
      <c r="E5" s="1" t="s">
        <v>110</v>
      </c>
    </row>
    <row r="6" spans="2:5" hidden="1" x14ac:dyDescent="0.3">
      <c r="B6" s="33" t="s">
        <v>77</v>
      </c>
      <c r="C6" s="1" t="s">
        <v>81</v>
      </c>
      <c r="D6" s="1" t="s">
        <v>75</v>
      </c>
      <c r="E6" s="1" t="s">
        <v>110</v>
      </c>
    </row>
    <row r="7" spans="2:5" hidden="1" x14ac:dyDescent="0.3">
      <c r="B7" s="33" t="s">
        <v>77</v>
      </c>
      <c r="C7" s="1" t="s">
        <v>82</v>
      </c>
      <c r="D7" s="1" t="s">
        <v>75</v>
      </c>
      <c r="E7" s="1" t="s">
        <v>110</v>
      </c>
    </row>
    <row r="8" spans="2:5" hidden="1" x14ac:dyDescent="0.3">
      <c r="B8" s="33" t="s">
        <v>77</v>
      </c>
      <c r="C8" s="1" t="s">
        <v>83</v>
      </c>
      <c r="D8" s="1" t="s">
        <v>75</v>
      </c>
      <c r="E8" s="1" t="s">
        <v>110</v>
      </c>
    </row>
    <row r="9" spans="2:5" hidden="1" x14ac:dyDescent="0.3">
      <c r="B9" s="33" t="s">
        <v>77</v>
      </c>
      <c r="C9" s="1" t="s">
        <v>84</v>
      </c>
      <c r="D9" s="1" t="s">
        <v>56</v>
      </c>
      <c r="E9" s="1" t="s">
        <v>111</v>
      </c>
    </row>
    <row r="10" spans="2:5" hidden="1" x14ac:dyDescent="0.3">
      <c r="B10" s="36" t="s">
        <v>77</v>
      </c>
      <c r="C10" s="1" t="s">
        <v>85</v>
      </c>
      <c r="D10" s="1" t="s">
        <v>56</v>
      </c>
    </row>
    <row r="11" spans="2:5" hidden="1" x14ac:dyDescent="0.3">
      <c r="B11" s="33" t="s">
        <v>86</v>
      </c>
      <c r="C11" s="1" t="s">
        <v>87</v>
      </c>
      <c r="D11" s="1" t="s">
        <v>68</v>
      </c>
      <c r="E11" s="1" t="s">
        <v>68</v>
      </c>
    </row>
    <row r="12" spans="2:5" hidden="1" x14ac:dyDescent="0.3">
      <c r="B12" s="33" t="s">
        <v>86</v>
      </c>
      <c r="C12" s="1" t="s">
        <v>88</v>
      </c>
      <c r="D12" s="1" t="s">
        <v>67</v>
      </c>
      <c r="E12" s="1" t="s">
        <v>112</v>
      </c>
    </row>
    <row r="13" spans="2:5" hidden="1" x14ac:dyDescent="0.3">
      <c r="B13" s="33" t="s">
        <v>86</v>
      </c>
      <c r="C13" s="1" t="s">
        <v>89</v>
      </c>
      <c r="D13" s="1" t="s">
        <v>63</v>
      </c>
    </row>
    <row r="14" spans="2:5" hidden="1" x14ac:dyDescent="0.3">
      <c r="B14" s="33" t="s">
        <v>86</v>
      </c>
      <c r="C14" s="1" t="s">
        <v>90</v>
      </c>
      <c r="D14" s="1" t="s">
        <v>65</v>
      </c>
    </row>
    <row r="15" spans="2:5" hidden="1" x14ac:dyDescent="0.3">
      <c r="B15" s="33" t="s">
        <v>86</v>
      </c>
      <c r="C15" s="1" t="s">
        <v>91</v>
      </c>
      <c r="D15" s="1" t="s">
        <v>66</v>
      </c>
    </row>
    <row r="16" spans="2:5" hidden="1" x14ac:dyDescent="0.3">
      <c r="B16" s="33" t="s">
        <v>86</v>
      </c>
      <c r="C16" s="1" t="s">
        <v>92</v>
      </c>
      <c r="D16" s="1" t="s">
        <v>66</v>
      </c>
    </row>
    <row r="17" spans="2:4" hidden="1" x14ac:dyDescent="0.3">
      <c r="B17" s="33" t="s">
        <v>86</v>
      </c>
      <c r="C17" s="1" t="s">
        <v>93</v>
      </c>
      <c r="D17" s="1" t="s">
        <v>66</v>
      </c>
    </row>
    <row r="18" spans="2:4" hidden="1" x14ac:dyDescent="0.3">
      <c r="B18" s="33" t="s">
        <v>86</v>
      </c>
      <c r="C18" s="1" t="s">
        <v>94</v>
      </c>
      <c r="D18" s="1" t="s">
        <v>59</v>
      </c>
    </row>
    <row r="19" spans="2:4" hidden="1" x14ac:dyDescent="0.3">
      <c r="B19" s="33" t="s">
        <v>86</v>
      </c>
      <c r="C19" s="1" t="s">
        <v>95</v>
      </c>
      <c r="D19" s="1" t="s">
        <v>59</v>
      </c>
    </row>
    <row r="20" spans="2:4" hidden="1" x14ac:dyDescent="0.3">
      <c r="B20" s="33" t="s">
        <v>86</v>
      </c>
      <c r="C20" s="1" t="s">
        <v>96</v>
      </c>
      <c r="D20" s="1" t="s">
        <v>58</v>
      </c>
    </row>
    <row r="21" spans="2:4" hidden="1" x14ac:dyDescent="0.3">
      <c r="B21" s="33" t="s">
        <v>86</v>
      </c>
      <c r="C21" s="1" t="s">
        <v>97</v>
      </c>
      <c r="D21" s="1" t="s">
        <v>66</v>
      </c>
    </row>
    <row r="22" spans="2:4" hidden="1" x14ac:dyDescent="0.3">
      <c r="B22" s="33" t="s">
        <v>86</v>
      </c>
      <c r="C22" s="1" t="s">
        <v>181</v>
      </c>
      <c r="D22" s="1" t="s">
        <v>66</v>
      </c>
    </row>
    <row r="23" spans="2:4" hidden="1" x14ac:dyDescent="0.3">
      <c r="B23" s="33" t="s">
        <v>86</v>
      </c>
      <c r="C23" s="1" t="s">
        <v>98</v>
      </c>
      <c r="D23" s="1" t="s">
        <v>65</v>
      </c>
    </row>
    <row r="24" spans="2:4" hidden="1" x14ac:dyDescent="0.3">
      <c r="B24" s="33" t="s">
        <v>86</v>
      </c>
      <c r="C24" s="1" t="s">
        <v>99</v>
      </c>
      <c r="D24" s="1" t="s">
        <v>65</v>
      </c>
    </row>
    <row r="25" spans="2:4" hidden="1" x14ac:dyDescent="0.3">
      <c r="B25" s="33" t="s">
        <v>86</v>
      </c>
      <c r="C25" s="1" t="s">
        <v>100</v>
      </c>
      <c r="D25" s="1" t="s">
        <v>66</v>
      </c>
    </row>
    <row r="26" spans="2:4" hidden="1" x14ac:dyDescent="0.3">
      <c r="B26" s="33" t="s">
        <v>86</v>
      </c>
      <c r="C26" s="1" t="s">
        <v>101</v>
      </c>
      <c r="D26" s="1" t="s">
        <v>66</v>
      </c>
    </row>
    <row r="27" spans="2:4" hidden="1" x14ac:dyDescent="0.3">
      <c r="B27" s="33" t="s">
        <v>86</v>
      </c>
      <c r="C27" s="1" t="s">
        <v>102</v>
      </c>
      <c r="D27" s="1" t="s">
        <v>66</v>
      </c>
    </row>
    <row r="28" spans="2:4" hidden="1" x14ac:dyDescent="0.3">
      <c r="B28" s="33" t="s">
        <v>86</v>
      </c>
      <c r="C28" s="1" t="s">
        <v>104</v>
      </c>
      <c r="D28" s="1" t="s">
        <v>66</v>
      </c>
    </row>
    <row r="29" spans="2:4" hidden="1" x14ac:dyDescent="0.3">
      <c r="B29" s="33" t="s">
        <v>86</v>
      </c>
      <c r="C29" s="1" t="s">
        <v>105</v>
      </c>
      <c r="D29" s="1" t="s">
        <v>65</v>
      </c>
    </row>
    <row r="30" spans="2:4" hidden="1" x14ac:dyDescent="0.3">
      <c r="B30" s="33" t="s">
        <v>86</v>
      </c>
      <c r="C30" s="1" t="s">
        <v>100</v>
      </c>
      <c r="D30" s="1" t="s">
        <v>66</v>
      </c>
    </row>
    <row r="31" spans="2:4" hidden="1" x14ac:dyDescent="0.3">
      <c r="B31" s="33" t="s">
        <v>86</v>
      </c>
      <c r="C31" s="1" t="s">
        <v>106</v>
      </c>
      <c r="D31" s="1" t="s">
        <v>70</v>
      </c>
    </row>
    <row r="32" spans="2:4" hidden="1" x14ac:dyDescent="0.3">
      <c r="B32" s="33" t="s">
        <v>86</v>
      </c>
      <c r="C32" s="1" t="s">
        <v>168</v>
      </c>
      <c r="D32" s="1" t="s">
        <v>62</v>
      </c>
    </row>
    <row r="33" spans="1:7" hidden="1" x14ac:dyDescent="0.3">
      <c r="B33" s="1" t="s">
        <v>86</v>
      </c>
      <c r="C33" s="1" t="s">
        <v>107</v>
      </c>
      <c r="D33" s="1" t="s">
        <v>62</v>
      </c>
    </row>
    <row r="34" spans="1:7" hidden="1" x14ac:dyDescent="0.3">
      <c r="B34" s="1" t="s">
        <v>86</v>
      </c>
      <c r="C34" s="1" t="s">
        <v>108</v>
      </c>
      <c r="D34" s="1" t="s">
        <v>66</v>
      </c>
    </row>
    <row r="35" spans="1:7" hidden="1" x14ac:dyDescent="0.3">
      <c r="B35" s="1" t="s">
        <v>86</v>
      </c>
      <c r="C35" s="1" t="s">
        <v>109</v>
      </c>
      <c r="D35" s="1" t="s">
        <v>65</v>
      </c>
    </row>
    <row r="36" spans="1:7" ht="15" hidden="1" thickBot="1" x14ac:dyDescent="0.35"/>
    <row r="37" spans="1:7" ht="31.95" customHeight="1" thickBot="1" x14ac:dyDescent="0.35">
      <c r="A37" s="181" t="s">
        <v>0</v>
      </c>
      <c r="B37" s="182"/>
      <c r="C37" s="182"/>
      <c r="D37" s="182"/>
      <c r="E37" s="182"/>
      <c r="F37" s="182"/>
      <c r="G37" s="183"/>
    </row>
    <row r="38" spans="1:7" ht="16.2" thickBot="1" x14ac:dyDescent="0.35">
      <c r="A38" s="184" t="s">
        <v>130</v>
      </c>
      <c r="B38" s="185"/>
      <c r="C38" s="185"/>
      <c r="D38" s="185"/>
      <c r="E38" s="185"/>
      <c r="F38" s="185"/>
      <c r="G38" s="186"/>
    </row>
    <row r="39" spans="1:7" ht="96" customHeight="1" thickBot="1" x14ac:dyDescent="0.35">
      <c r="A39" s="42" t="s">
        <v>137</v>
      </c>
      <c r="B39" s="75" t="s">
        <v>133</v>
      </c>
      <c r="C39" s="29" t="s">
        <v>134</v>
      </c>
      <c r="D39" s="75" t="s">
        <v>185</v>
      </c>
      <c r="E39" s="76" t="s">
        <v>191</v>
      </c>
      <c r="F39" s="50" t="s">
        <v>131</v>
      </c>
      <c r="G39" s="50" t="s">
        <v>132</v>
      </c>
    </row>
    <row r="40" spans="1:7" ht="28.2" customHeight="1" thickBot="1" x14ac:dyDescent="0.35">
      <c r="A40" s="178" t="s">
        <v>1</v>
      </c>
      <c r="B40" s="179"/>
      <c r="C40" s="179"/>
      <c r="D40" s="179"/>
      <c r="E40" s="179"/>
      <c r="F40" s="179"/>
      <c r="G40" s="180"/>
    </row>
    <row r="41" spans="1:7" x14ac:dyDescent="0.3">
      <c r="A41" s="43" t="e">
        <f t="shared" ref="A41:A72" si="0">VLOOKUP(B41,$C$1:$D$35,2,0)</f>
        <v>#N/A</v>
      </c>
      <c r="B41" s="77"/>
      <c r="C41" s="40"/>
      <c r="D41" s="78"/>
      <c r="E41" s="80"/>
      <c r="F41" s="51"/>
      <c r="G41" s="96">
        <f>+F41*1.27</f>
        <v>0</v>
      </c>
    </row>
    <row r="42" spans="1:7" x14ac:dyDescent="0.3">
      <c r="A42" s="43" t="e">
        <f t="shared" si="0"/>
        <v>#N/A</v>
      </c>
      <c r="B42" s="77"/>
      <c r="C42" s="30"/>
      <c r="D42" s="78"/>
      <c r="E42" s="80"/>
      <c r="F42" s="52"/>
      <c r="G42" s="96">
        <f t="shared" ref="G42:G100" si="1">+F42*1.27</f>
        <v>0</v>
      </c>
    </row>
    <row r="43" spans="1:7" x14ac:dyDescent="0.3">
      <c r="A43" s="43" t="e">
        <f t="shared" si="0"/>
        <v>#N/A</v>
      </c>
      <c r="B43" s="77"/>
      <c r="C43" s="30"/>
      <c r="D43" s="78"/>
      <c r="E43" s="80"/>
      <c r="F43" s="52"/>
      <c r="G43" s="96">
        <f t="shared" si="1"/>
        <v>0</v>
      </c>
    </row>
    <row r="44" spans="1:7" x14ac:dyDescent="0.3">
      <c r="A44" s="43" t="e">
        <f t="shared" si="0"/>
        <v>#N/A</v>
      </c>
      <c r="B44" s="77"/>
      <c r="C44" s="30"/>
      <c r="D44" s="78"/>
      <c r="E44" s="80"/>
      <c r="F44" s="52"/>
      <c r="G44" s="96">
        <f t="shared" si="1"/>
        <v>0</v>
      </c>
    </row>
    <row r="45" spans="1:7" x14ac:dyDescent="0.3">
      <c r="A45" s="43" t="e">
        <f t="shared" si="0"/>
        <v>#N/A</v>
      </c>
      <c r="B45" s="77"/>
      <c r="C45" s="30"/>
      <c r="D45" s="78"/>
      <c r="E45" s="80"/>
      <c r="F45" s="52"/>
      <c r="G45" s="96">
        <f t="shared" si="1"/>
        <v>0</v>
      </c>
    </row>
    <row r="46" spans="1:7" x14ac:dyDescent="0.3">
      <c r="A46" s="43" t="e">
        <f t="shared" si="0"/>
        <v>#N/A</v>
      </c>
      <c r="B46" s="77"/>
      <c r="C46" s="30"/>
      <c r="D46" s="78"/>
      <c r="E46" s="80"/>
      <c r="F46" s="52"/>
      <c r="G46" s="96">
        <f t="shared" si="1"/>
        <v>0</v>
      </c>
    </row>
    <row r="47" spans="1:7" x14ac:dyDescent="0.3">
      <c r="A47" s="43" t="e">
        <f t="shared" si="0"/>
        <v>#N/A</v>
      </c>
      <c r="B47" s="77"/>
      <c r="C47" s="31"/>
      <c r="D47" s="78"/>
      <c r="E47" s="80"/>
      <c r="F47" s="52"/>
      <c r="G47" s="96">
        <f t="shared" si="1"/>
        <v>0</v>
      </c>
    </row>
    <row r="48" spans="1:7" x14ac:dyDescent="0.3">
      <c r="A48" s="43" t="e">
        <f t="shared" si="0"/>
        <v>#N/A</v>
      </c>
      <c r="B48" s="77"/>
      <c r="C48" s="30"/>
      <c r="D48" s="78"/>
      <c r="E48" s="80"/>
      <c r="F48" s="52"/>
      <c r="G48" s="96">
        <f t="shared" si="1"/>
        <v>0</v>
      </c>
    </row>
    <row r="49" spans="1:7" x14ac:dyDescent="0.3">
      <c r="A49" s="43" t="e">
        <f t="shared" si="0"/>
        <v>#N/A</v>
      </c>
      <c r="B49" s="77"/>
      <c r="C49" s="30"/>
      <c r="D49" s="78"/>
      <c r="E49" s="80"/>
      <c r="F49" s="52"/>
      <c r="G49" s="96">
        <f t="shared" si="1"/>
        <v>0</v>
      </c>
    </row>
    <row r="50" spans="1:7" x14ac:dyDescent="0.3">
      <c r="A50" s="43" t="e">
        <f t="shared" si="0"/>
        <v>#N/A</v>
      </c>
      <c r="B50" s="77"/>
      <c r="C50" s="30"/>
      <c r="D50" s="78"/>
      <c r="E50" s="80"/>
      <c r="F50" s="52"/>
      <c r="G50" s="96">
        <f t="shared" si="1"/>
        <v>0</v>
      </c>
    </row>
    <row r="51" spans="1:7" x14ac:dyDescent="0.3">
      <c r="A51" s="43" t="e">
        <f t="shared" si="0"/>
        <v>#N/A</v>
      </c>
      <c r="B51" s="77"/>
      <c r="C51" s="30"/>
      <c r="D51" s="78"/>
      <c r="E51" s="80"/>
      <c r="F51" s="52"/>
      <c r="G51" s="96">
        <f t="shared" si="1"/>
        <v>0</v>
      </c>
    </row>
    <row r="52" spans="1:7" x14ac:dyDescent="0.3">
      <c r="A52" s="43" t="e">
        <f t="shared" si="0"/>
        <v>#N/A</v>
      </c>
      <c r="B52" s="77"/>
      <c r="C52" s="30"/>
      <c r="D52" s="78"/>
      <c r="E52" s="80"/>
      <c r="F52" s="52"/>
      <c r="G52" s="96">
        <f t="shared" si="1"/>
        <v>0</v>
      </c>
    </row>
    <row r="53" spans="1:7" x14ac:dyDescent="0.3">
      <c r="A53" s="43" t="e">
        <f t="shared" si="0"/>
        <v>#N/A</v>
      </c>
      <c r="B53" s="77"/>
      <c r="C53" s="30"/>
      <c r="D53" s="78"/>
      <c r="E53" s="80"/>
      <c r="F53" s="52"/>
      <c r="G53" s="96">
        <f t="shared" si="1"/>
        <v>0</v>
      </c>
    </row>
    <row r="54" spans="1:7" x14ac:dyDescent="0.3">
      <c r="A54" s="43" t="e">
        <f t="shared" si="0"/>
        <v>#N/A</v>
      </c>
      <c r="B54" s="77"/>
      <c r="C54" s="30"/>
      <c r="D54" s="78"/>
      <c r="E54" s="80"/>
      <c r="F54" s="52"/>
      <c r="G54" s="96">
        <f t="shared" si="1"/>
        <v>0</v>
      </c>
    </row>
    <row r="55" spans="1:7" x14ac:dyDescent="0.3">
      <c r="A55" s="43" t="e">
        <f t="shared" si="0"/>
        <v>#N/A</v>
      </c>
      <c r="B55" s="77"/>
      <c r="C55" s="30"/>
      <c r="D55" s="78"/>
      <c r="E55" s="80"/>
      <c r="F55" s="52"/>
      <c r="G55" s="96">
        <f t="shared" si="1"/>
        <v>0</v>
      </c>
    </row>
    <row r="56" spans="1:7" x14ac:dyDescent="0.3">
      <c r="A56" s="43" t="e">
        <f t="shared" si="0"/>
        <v>#N/A</v>
      </c>
      <c r="B56" s="77"/>
      <c r="C56" s="30"/>
      <c r="D56" s="78"/>
      <c r="E56" s="80"/>
      <c r="F56" s="52"/>
      <c r="G56" s="96">
        <f t="shared" si="1"/>
        <v>0</v>
      </c>
    </row>
    <row r="57" spans="1:7" x14ac:dyDescent="0.3">
      <c r="A57" s="43" t="e">
        <f t="shared" si="0"/>
        <v>#N/A</v>
      </c>
      <c r="B57" s="77"/>
      <c r="C57" s="30"/>
      <c r="D57" s="78"/>
      <c r="E57" s="80"/>
      <c r="F57" s="52"/>
      <c r="G57" s="96">
        <f t="shared" si="1"/>
        <v>0</v>
      </c>
    </row>
    <row r="58" spans="1:7" x14ac:dyDescent="0.3">
      <c r="A58" s="43" t="e">
        <f t="shared" si="0"/>
        <v>#N/A</v>
      </c>
      <c r="B58" s="77"/>
      <c r="C58" s="30"/>
      <c r="D58" s="78"/>
      <c r="E58" s="80"/>
      <c r="F58" s="52"/>
      <c r="G58" s="96">
        <f t="shared" si="1"/>
        <v>0</v>
      </c>
    </row>
    <row r="59" spans="1:7" x14ac:dyDescent="0.3">
      <c r="A59" s="43" t="e">
        <f t="shared" si="0"/>
        <v>#N/A</v>
      </c>
      <c r="B59" s="77"/>
      <c r="C59" s="30"/>
      <c r="D59" s="78"/>
      <c r="E59" s="80"/>
      <c r="F59" s="52"/>
      <c r="G59" s="96">
        <f t="shared" si="1"/>
        <v>0</v>
      </c>
    </row>
    <row r="60" spans="1:7" x14ac:dyDescent="0.3">
      <c r="A60" s="43" t="e">
        <f t="shared" si="0"/>
        <v>#N/A</v>
      </c>
      <c r="B60" s="77"/>
      <c r="C60" s="30"/>
      <c r="D60" s="78"/>
      <c r="E60" s="80"/>
      <c r="F60" s="52"/>
      <c r="G60" s="96">
        <f t="shared" si="1"/>
        <v>0</v>
      </c>
    </row>
    <row r="61" spans="1:7" x14ac:dyDescent="0.3">
      <c r="A61" s="43" t="e">
        <f t="shared" si="0"/>
        <v>#N/A</v>
      </c>
      <c r="B61" s="77"/>
      <c r="C61" s="30"/>
      <c r="D61" s="78"/>
      <c r="E61" s="80"/>
      <c r="F61" s="52"/>
      <c r="G61" s="96">
        <f t="shared" si="1"/>
        <v>0</v>
      </c>
    </row>
    <row r="62" spans="1:7" x14ac:dyDescent="0.3">
      <c r="A62" s="43" t="e">
        <f t="shared" si="0"/>
        <v>#N/A</v>
      </c>
      <c r="B62" s="77"/>
      <c r="C62" s="30"/>
      <c r="D62" s="78"/>
      <c r="E62" s="80"/>
      <c r="F62" s="52"/>
      <c r="G62" s="96">
        <f t="shared" si="1"/>
        <v>0</v>
      </c>
    </row>
    <row r="63" spans="1:7" x14ac:dyDescent="0.3">
      <c r="A63" s="43" t="e">
        <f t="shared" si="0"/>
        <v>#N/A</v>
      </c>
      <c r="B63" s="77"/>
      <c r="C63" s="30"/>
      <c r="D63" s="78"/>
      <c r="E63" s="80"/>
      <c r="F63" s="52"/>
      <c r="G63" s="96">
        <f t="shared" si="1"/>
        <v>0</v>
      </c>
    </row>
    <row r="64" spans="1:7" x14ac:dyDescent="0.3">
      <c r="A64" s="43" t="e">
        <f t="shared" si="0"/>
        <v>#N/A</v>
      </c>
      <c r="B64" s="77"/>
      <c r="C64" s="30"/>
      <c r="D64" s="78"/>
      <c r="E64" s="80"/>
      <c r="F64" s="52"/>
      <c r="G64" s="96">
        <f t="shared" si="1"/>
        <v>0</v>
      </c>
    </row>
    <row r="65" spans="1:15" x14ac:dyDescent="0.3">
      <c r="A65" s="43" t="e">
        <f t="shared" si="0"/>
        <v>#N/A</v>
      </c>
      <c r="B65" s="77"/>
      <c r="C65" s="30"/>
      <c r="D65" s="78"/>
      <c r="E65" s="80"/>
      <c r="F65" s="52"/>
      <c r="G65" s="96">
        <f t="shared" si="1"/>
        <v>0</v>
      </c>
    </row>
    <row r="66" spans="1:15" x14ac:dyDescent="0.3">
      <c r="A66" s="43" t="e">
        <f t="shared" si="0"/>
        <v>#N/A</v>
      </c>
      <c r="B66" s="77"/>
      <c r="C66" s="30"/>
      <c r="D66" s="78"/>
      <c r="E66" s="80"/>
      <c r="F66" s="52"/>
      <c r="G66" s="96">
        <f t="shared" si="1"/>
        <v>0</v>
      </c>
    </row>
    <row r="67" spans="1:15" x14ac:dyDescent="0.3">
      <c r="A67" s="43" t="e">
        <f t="shared" si="0"/>
        <v>#N/A</v>
      </c>
      <c r="B67" s="77"/>
      <c r="C67" s="30"/>
      <c r="D67" s="78"/>
      <c r="E67" s="80"/>
      <c r="F67" s="52"/>
      <c r="G67" s="96">
        <f t="shared" si="1"/>
        <v>0</v>
      </c>
    </row>
    <row r="68" spans="1:15" x14ac:dyDescent="0.3">
      <c r="A68" s="43" t="e">
        <f t="shared" si="0"/>
        <v>#N/A</v>
      </c>
      <c r="B68" s="77"/>
      <c r="C68" s="30"/>
      <c r="D68" s="78"/>
      <c r="E68" s="80"/>
      <c r="F68" s="52"/>
      <c r="G68" s="96">
        <f t="shared" si="1"/>
        <v>0</v>
      </c>
    </row>
    <row r="69" spans="1:15" x14ac:dyDescent="0.3">
      <c r="A69" s="43" t="e">
        <f t="shared" si="0"/>
        <v>#N/A</v>
      </c>
      <c r="B69" s="77"/>
      <c r="C69" s="30"/>
      <c r="D69" s="78"/>
      <c r="E69" s="80"/>
      <c r="F69" s="52"/>
      <c r="G69" s="96">
        <f t="shared" si="1"/>
        <v>0</v>
      </c>
    </row>
    <row r="70" spans="1:15" x14ac:dyDescent="0.3">
      <c r="A70" s="43" t="e">
        <f t="shared" si="0"/>
        <v>#N/A</v>
      </c>
      <c r="B70" s="77"/>
      <c r="C70" s="30"/>
      <c r="D70" s="78"/>
      <c r="E70" s="80"/>
      <c r="F70" s="52"/>
      <c r="G70" s="96">
        <f t="shared" si="1"/>
        <v>0</v>
      </c>
    </row>
    <row r="71" spans="1:15" x14ac:dyDescent="0.3">
      <c r="A71" s="43" t="e">
        <f t="shared" si="0"/>
        <v>#N/A</v>
      </c>
      <c r="B71" s="77"/>
      <c r="C71" s="30"/>
      <c r="D71" s="78"/>
      <c r="E71" s="80"/>
      <c r="F71" s="52"/>
      <c r="G71" s="96">
        <f t="shared" si="1"/>
        <v>0</v>
      </c>
    </row>
    <row r="72" spans="1:15" x14ac:dyDescent="0.3">
      <c r="A72" s="43" t="e">
        <f t="shared" si="0"/>
        <v>#N/A</v>
      </c>
      <c r="B72" s="77"/>
      <c r="C72" s="30"/>
      <c r="D72" s="78"/>
      <c r="E72" s="80"/>
      <c r="F72" s="52"/>
      <c r="G72" s="96">
        <f t="shared" si="1"/>
        <v>0</v>
      </c>
    </row>
    <row r="73" spans="1:15" x14ac:dyDescent="0.3">
      <c r="A73" s="43" t="e">
        <f t="shared" ref="A73:A100" si="2">VLOOKUP(B73,$C$1:$D$35,2,0)</f>
        <v>#N/A</v>
      </c>
      <c r="B73" s="77"/>
      <c r="C73" s="30"/>
      <c r="D73" s="78"/>
      <c r="E73" s="80"/>
      <c r="F73" s="52"/>
      <c r="G73" s="96">
        <f t="shared" si="1"/>
        <v>0</v>
      </c>
    </row>
    <row r="74" spans="1:15" x14ac:dyDescent="0.3">
      <c r="A74" s="43" t="e">
        <f t="shared" si="2"/>
        <v>#N/A</v>
      </c>
      <c r="B74" s="77"/>
      <c r="C74" s="30"/>
      <c r="D74" s="78"/>
      <c r="E74" s="80"/>
      <c r="F74" s="52"/>
      <c r="G74" s="96">
        <f t="shared" si="1"/>
        <v>0</v>
      </c>
    </row>
    <row r="75" spans="1:15" x14ac:dyDescent="0.3">
      <c r="A75" s="43" t="e">
        <f t="shared" si="2"/>
        <v>#N/A</v>
      </c>
      <c r="B75" s="77"/>
      <c r="C75" s="30"/>
      <c r="D75" s="78"/>
      <c r="E75" s="80"/>
      <c r="F75" s="52"/>
      <c r="G75" s="96">
        <f t="shared" si="1"/>
        <v>0</v>
      </c>
      <c r="M75" s="33" t="s">
        <v>86</v>
      </c>
      <c r="N75" s="1" t="s">
        <v>102</v>
      </c>
      <c r="O75" s="1" t="s">
        <v>66</v>
      </c>
    </row>
    <row r="76" spans="1:15" x14ac:dyDescent="0.3">
      <c r="A76" s="43" t="e">
        <f t="shared" si="2"/>
        <v>#N/A</v>
      </c>
      <c r="B76" s="77"/>
      <c r="C76" s="30"/>
      <c r="D76" s="78"/>
      <c r="E76" s="80"/>
      <c r="F76" s="52"/>
      <c r="G76" s="96">
        <f t="shared" si="1"/>
        <v>0</v>
      </c>
      <c r="M76" s="33" t="s">
        <v>86</v>
      </c>
      <c r="N76" s="1" t="s">
        <v>103</v>
      </c>
      <c r="O76" s="1" t="s">
        <v>66</v>
      </c>
    </row>
    <row r="77" spans="1:15" x14ac:dyDescent="0.3">
      <c r="A77" s="43" t="e">
        <f t="shared" si="2"/>
        <v>#N/A</v>
      </c>
      <c r="B77" s="77"/>
      <c r="C77" s="30"/>
      <c r="D77" s="78"/>
      <c r="E77" s="80"/>
      <c r="F77" s="52"/>
      <c r="G77" s="96">
        <f t="shared" si="1"/>
        <v>0</v>
      </c>
      <c r="M77" s="33"/>
    </row>
    <row r="78" spans="1:15" x14ac:dyDescent="0.3">
      <c r="A78" s="43" t="e">
        <f t="shared" si="2"/>
        <v>#N/A</v>
      </c>
      <c r="B78" s="77"/>
      <c r="C78" s="30"/>
      <c r="D78" s="78"/>
      <c r="E78" s="80"/>
      <c r="F78" s="52"/>
      <c r="G78" s="96">
        <f t="shared" si="1"/>
        <v>0</v>
      </c>
      <c r="M78" s="33"/>
    </row>
    <row r="79" spans="1:15" x14ac:dyDescent="0.3">
      <c r="A79" s="43" t="e">
        <f t="shared" si="2"/>
        <v>#N/A</v>
      </c>
      <c r="B79" s="77"/>
      <c r="C79" s="30"/>
      <c r="D79" s="78"/>
      <c r="E79" s="80"/>
      <c r="F79" s="52"/>
      <c r="G79" s="96">
        <f t="shared" si="1"/>
        <v>0</v>
      </c>
      <c r="M79" s="33"/>
    </row>
    <row r="80" spans="1:15" x14ac:dyDescent="0.3">
      <c r="A80" s="43" t="e">
        <f t="shared" si="2"/>
        <v>#N/A</v>
      </c>
      <c r="B80" s="77"/>
      <c r="C80" s="37"/>
      <c r="D80" s="78"/>
      <c r="E80" s="80"/>
      <c r="F80" s="53"/>
      <c r="G80" s="96">
        <f t="shared" si="1"/>
        <v>0</v>
      </c>
      <c r="M80" s="33"/>
    </row>
    <row r="81" spans="1:15" x14ac:dyDescent="0.3">
      <c r="A81" s="43" t="e">
        <f t="shared" si="2"/>
        <v>#N/A</v>
      </c>
      <c r="B81" s="77"/>
      <c r="C81" s="37"/>
      <c r="D81" s="78"/>
      <c r="E81" s="80"/>
      <c r="F81" s="53"/>
      <c r="G81" s="96">
        <f t="shared" si="1"/>
        <v>0</v>
      </c>
      <c r="M81" s="33"/>
    </row>
    <row r="82" spans="1:15" x14ac:dyDescent="0.3">
      <c r="A82" s="43" t="e">
        <f t="shared" si="2"/>
        <v>#N/A</v>
      </c>
      <c r="B82" s="77"/>
      <c r="C82" s="35"/>
      <c r="D82" s="78"/>
      <c r="E82" s="80"/>
      <c r="F82" s="53"/>
      <c r="G82" s="96">
        <f t="shared" si="1"/>
        <v>0</v>
      </c>
      <c r="M82" s="33"/>
    </row>
    <row r="83" spans="1:15" x14ac:dyDescent="0.3">
      <c r="A83" s="43" t="e">
        <f t="shared" si="2"/>
        <v>#N/A</v>
      </c>
      <c r="B83" s="77"/>
      <c r="C83" s="35"/>
      <c r="D83" s="78"/>
      <c r="E83" s="80"/>
      <c r="F83" s="53"/>
      <c r="G83" s="96">
        <f t="shared" si="1"/>
        <v>0</v>
      </c>
      <c r="M83" s="33"/>
    </row>
    <row r="84" spans="1:15" x14ac:dyDescent="0.3">
      <c r="A84" s="43" t="e">
        <f t="shared" si="2"/>
        <v>#N/A</v>
      </c>
      <c r="B84" s="77"/>
      <c r="C84" s="35"/>
      <c r="D84" s="78"/>
      <c r="E84" s="80"/>
      <c r="F84" s="53"/>
      <c r="G84" s="96">
        <f t="shared" si="1"/>
        <v>0</v>
      </c>
      <c r="M84" s="33"/>
    </row>
    <row r="85" spans="1:15" x14ac:dyDescent="0.3">
      <c r="A85" s="43" t="e">
        <f t="shared" si="2"/>
        <v>#N/A</v>
      </c>
      <c r="B85" s="77"/>
      <c r="C85" s="35"/>
      <c r="D85" s="78"/>
      <c r="E85" s="80"/>
      <c r="F85" s="53"/>
      <c r="G85" s="96">
        <f t="shared" si="1"/>
        <v>0</v>
      </c>
      <c r="M85" s="33"/>
    </row>
    <row r="86" spans="1:15" x14ac:dyDescent="0.3">
      <c r="A86" s="43" t="e">
        <f t="shared" si="2"/>
        <v>#N/A</v>
      </c>
      <c r="B86" s="77"/>
      <c r="C86" s="38"/>
      <c r="D86" s="78"/>
      <c r="E86" s="80"/>
      <c r="F86" s="53"/>
      <c r="G86" s="96">
        <f t="shared" si="1"/>
        <v>0</v>
      </c>
      <c r="M86" s="33"/>
    </row>
    <row r="87" spans="1:15" x14ac:dyDescent="0.3">
      <c r="A87" s="43" t="e">
        <f t="shared" si="2"/>
        <v>#N/A</v>
      </c>
      <c r="B87" s="77"/>
      <c r="C87" s="35"/>
      <c r="D87" s="78"/>
      <c r="E87" s="80"/>
      <c r="F87" s="53"/>
      <c r="G87" s="96">
        <f t="shared" si="1"/>
        <v>0</v>
      </c>
      <c r="M87" s="33"/>
    </row>
    <row r="88" spans="1:15" x14ac:dyDescent="0.3">
      <c r="A88" s="43" t="e">
        <f t="shared" si="2"/>
        <v>#N/A</v>
      </c>
      <c r="B88" s="77"/>
      <c r="C88" s="35"/>
      <c r="D88" s="78"/>
      <c r="E88" s="80"/>
      <c r="F88" s="53"/>
      <c r="G88" s="96">
        <f t="shared" si="1"/>
        <v>0</v>
      </c>
      <c r="M88" s="33"/>
    </row>
    <row r="89" spans="1:15" x14ac:dyDescent="0.3">
      <c r="A89" s="43" t="e">
        <f t="shared" si="2"/>
        <v>#N/A</v>
      </c>
      <c r="B89" s="77"/>
      <c r="C89" s="35"/>
      <c r="D89" s="78"/>
      <c r="E89" s="80"/>
      <c r="F89" s="53"/>
      <c r="G89" s="96">
        <f t="shared" si="1"/>
        <v>0</v>
      </c>
      <c r="M89" s="33"/>
    </row>
    <row r="90" spans="1:15" x14ac:dyDescent="0.3">
      <c r="A90" s="43" t="e">
        <f t="shared" si="2"/>
        <v>#N/A</v>
      </c>
      <c r="B90" s="77"/>
      <c r="C90" s="35"/>
      <c r="D90" s="78"/>
      <c r="E90" s="80"/>
      <c r="F90" s="53"/>
      <c r="G90" s="96">
        <f t="shared" si="1"/>
        <v>0</v>
      </c>
      <c r="M90" s="33"/>
    </row>
    <row r="91" spans="1:15" x14ac:dyDescent="0.3">
      <c r="A91" s="43" t="e">
        <f t="shared" si="2"/>
        <v>#N/A</v>
      </c>
      <c r="B91" s="77"/>
      <c r="C91" s="35"/>
      <c r="D91" s="78"/>
      <c r="E91" s="80"/>
      <c r="F91" s="53"/>
      <c r="G91" s="96">
        <f t="shared" si="1"/>
        <v>0</v>
      </c>
      <c r="M91" s="33"/>
    </row>
    <row r="92" spans="1:15" x14ac:dyDescent="0.3">
      <c r="A92" s="43" t="e">
        <f t="shared" si="2"/>
        <v>#N/A</v>
      </c>
      <c r="B92" s="77"/>
      <c r="C92" s="35"/>
      <c r="D92" s="78"/>
      <c r="E92" s="80"/>
      <c r="F92" s="53"/>
      <c r="G92" s="96">
        <f t="shared" si="1"/>
        <v>0</v>
      </c>
      <c r="M92" s="33"/>
    </row>
    <row r="93" spans="1:15" x14ac:dyDescent="0.3">
      <c r="A93" s="43" t="e">
        <f t="shared" si="2"/>
        <v>#N/A</v>
      </c>
      <c r="B93" s="77"/>
      <c r="C93" s="35"/>
      <c r="D93" s="78"/>
      <c r="E93" s="80"/>
      <c r="F93" s="53"/>
      <c r="G93" s="96">
        <f t="shared" si="1"/>
        <v>0</v>
      </c>
      <c r="M93" s="33" t="s">
        <v>86</v>
      </c>
      <c r="N93" s="1" t="s">
        <v>104</v>
      </c>
      <c r="O93" s="1" t="s">
        <v>66</v>
      </c>
    </row>
    <row r="94" spans="1:15" x14ac:dyDescent="0.3">
      <c r="A94" s="43" t="e">
        <f t="shared" si="2"/>
        <v>#N/A</v>
      </c>
      <c r="B94" s="77"/>
      <c r="C94" s="35"/>
      <c r="D94" s="78"/>
      <c r="E94" s="80"/>
      <c r="F94" s="53"/>
      <c r="G94" s="96">
        <f t="shared" si="1"/>
        <v>0</v>
      </c>
      <c r="M94" s="33" t="s">
        <v>86</v>
      </c>
      <c r="N94" s="1" t="s">
        <v>105</v>
      </c>
      <c r="O94" s="1" t="s">
        <v>65</v>
      </c>
    </row>
    <row r="95" spans="1:15" x14ac:dyDescent="0.3">
      <c r="A95" s="43" t="e">
        <f t="shared" si="2"/>
        <v>#N/A</v>
      </c>
      <c r="B95" s="77"/>
      <c r="C95" s="35"/>
      <c r="D95" s="78"/>
      <c r="E95" s="80"/>
      <c r="F95" s="53"/>
      <c r="G95" s="96">
        <f t="shared" si="1"/>
        <v>0</v>
      </c>
      <c r="M95" s="33" t="s">
        <v>86</v>
      </c>
      <c r="N95" s="1" t="s">
        <v>100</v>
      </c>
      <c r="O95" s="1" t="s">
        <v>66</v>
      </c>
    </row>
    <row r="96" spans="1:15" x14ac:dyDescent="0.3">
      <c r="A96" s="43" t="e">
        <f t="shared" si="2"/>
        <v>#N/A</v>
      </c>
      <c r="B96" s="77"/>
      <c r="C96" s="35"/>
      <c r="D96" s="78"/>
      <c r="E96" s="80"/>
      <c r="F96" s="53"/>
      <c r="G96" s="96">
        <f t="shared" si="1"/>
        <v>0</v>
      </c>
      <c r="M96" s="33" t="s">
        <v>86</v>
      </c>
      <c r="N96" s="1" t="s">
        <v>106</v>
      </c>
      <c r="O96" s="1" t="s">
        <v>70</v>
      </c>
    </row>
    <row r="97" spans="1:16" x14ac:dyDescent="0.3">
      <c r="A97" s="43" t="e">
        <f t="shared" si="2"/>
        <v>#N/A</v>
      </c>
      <c r="B97" s="77"/>
      <c r="C97" s="35"/>
      <c r="D97" s="78"/>
      <c r="E97" s="80"/>
      <c r="F97" s="53"/>
      <c r="G97" s="96">
        <f t="shared" si="1"/>
        <v>0</v>
      </c>
      <c r="M97" s="33" t="s">
        <v>86</v>
      </c>
      <c r="N97" s="1" t="s">
        <v>107</v>
      </c>
      <c r="O97" s="1" t="s">
        <v>62</v>
      </c>
    </row>
    <row r="98" spans="1:16" x14ac:dyDescent="0.3">
      <c r="A98" s="43" t="e">
        <f t="shared" si="2"/>
        <v>#N/A</v>
      </c>
      <c r="B98" s="77"/>
      <c r="C98" s="37"/>
      <c r="D98" s="78"/>
      <c r="E98" s="80"/>
      <c r="F98" s="53"/>
      <c r="G98" s="96">
        <f t="shared" si="1"/>
        <v>0</v>
      </c>
      <c r="M98" s="33" t="s">
        <v>86</v>
      </c>
      <c r="N98" s="1" t="s">
        <v>108</v>
      </c>
      <c r="O98" s="1" t="s">
        <v>66</v>
      </c>
    </row>
    <row r="99" spans="1:16" x14ac:dyDescent="0.3">
      <c r="A99" s="43" t="e">
        <f t="shared" si="2"/>
        <v>#N/A</v>
      </c>
      <c r="B99" s="77"/>
      <c r="C99" s="35"/>
      <c r="D99" s="78"/>
      <c r="E99" s="80"/>
      <c r="F99" s="53"/>
      <c r="G99" s="96">
        <f t="shared" si="1"/>
        <v>0</v>
      </c>
      <c r="M99" s="36" t="s">
        <v>86</v>
      </c>
      <c r="N99" s="1" t="s">
        <v>109</v>
      </c>
      <c r="O99" s="1" t="s">
        <v>65</v>
      </c>
      <c r="P99" s="1" t="s">
        <v>114</v>
      </c>
    </row>
    <row r="100" spans="1:16" x14ac:dyDescent="0.3">
      <c r="A100" s="43" t="e">
        <f t="shared" si="2"/>
        <v>#N/A</v>
      </c>
      <c r="B100" s="77"/>
      <c r="C100" s="35"/>
      <c r="D100" s="78"/>
      <c r="E100" s="80"/>
      <c r="F100" s="53"/>
      <c r="G100" s="96">
        <f t="shared" si="1"/>
        <v>0</v>
      </c>
      <c r="M100" s="36" t="s">
        <v>86</v>
      </c>
      <c r="N100" s="1" t="s">
        <v>3</v>
      </c>
      <c r="O100" s="1" t="s">
        <v>65</v>
      </c>
      <c r="P100" s="1" t="s">
        <v>115</v>
      </c>
    </row>
    <row r="101" spans="1:16" ht="37.200000000000003" customHeight="1" thickBot="1" x14ac:dyDescent="0.35">
      <c r="A101" s="187" t="s">
        <v>47</v>
      </c>
      <c r="B101" s="187"/>
      <c r="C101" s="187"/>
      <c r="D101" s="187"/>
      <c r="E101" s="187"/>
      <c r="F101" s="54">
        <f>SUM(F41:F100)</f>
        <v>0</v>
      </c>
      <c r="G101" s="54">
        <f>SUM(G41:G100)</f>
        <v>0</v>
      </c>
    </row>
    <row r="102" spans="1:16" ht="42.6" customHeight="1" thickBot="1" x14ac:dyDescent="0.35">
      <c r="A102" s="178" t="s">
        <v>2</v>
      </c>
      <c r="B102" s="179"/>
      <c r="C102" s="179"/>
      <c r="D102" s="179"/>
      <c r="E102" s="179"/>
      <c r="F102" s="179"/>
      <c r="G102" s="180"/>
    </row>
    <row r="103" spans="1:16" ht="87" thickBot="1" x14ac:dyDescent="0.35">
      <c r="A103" s="42" t="s">
        <v>137</v>
      </c>
      <c r="B103" s="75" t="s">
        <v>133</v>
      </c>
      <c r="C103" s="29" t="s">
        <v>134</v>
      </c>
      <c r="D103" s="75" t="s">
        <v>185</v>
      </c>
      <c r="E103" s="76" t="s">
        <v>191</v>
      </c>
      <c r="F103" s="50" t="s">
        <v>131</v>
      </c>
      <c r="G103" s="50" t="s">
        <v>132</v>
      </c>
    </row>
    <row r="104" spans="1:16" x14ac:dyDescent="0.3">
      <c r="A104" s="43" t="e">
        <f t="shared" ref="A104:A124" si="3">VLOOKUP(B104,$C$1:$D$35,2,0)</f>
        <v>#N/A</v>
      </c>
      <c r="B104" s="77"/>
      <c r="C104" s="39"/>
      <c r="D104" s="78"/>
      <c r="E104" s="80"/>
      <c r="F104" s="55"/>
      <c r="G104" s="96">
        <f t="shared" ref="G104:G124" si="4">+F104*1.27</f>
        <v>0</v>
      </c>
    </row>
    <row r="105" spans="1:16" x14ac:dyDescent="0.3">
      <c r="A105" s="43" t="e">
        <f t="shared" si="3"/>
        <v>#N/A</v>
      </c>
      <c r="B105" s="77"/>
      <c r="C105" s="38"/>
      <c r="D105" s="78"/>
      <c r="E105" s="80"/>
      <c r="F105" s="53"/>
      <c r="G105" s="97">
        <f t="shared" si="4"/>
        <v>0</v>
      </c>
    </row>
    <row r="106" spans="1:16" x14ac:dyDescent="0.3">
      <c r="A106" s="43" t="e">
        <f t="shared" si="3"/>
        <v>#N/A</v>
      </c>
      <c r="B106" s="77"/>
      <c r="C106" s="35"/>
      <c r="D106" s="78"/>
      <c r="E106" s="80"/>
      <c r="F106" s="53"/>
      <c r="G106" s="97">
        <f t="shared" si="4"/>
        <v>0</v>
      </c>
    </row>
    <row r="107" spans="1:16" x14ac:dyDescent="0.3">
      <c r="A107" s="43" t="e">
        <f t="shared" si="3"/>
        <v>#N/A</v>
      </c>
      <c r="B107" s="77"/>
      <c r="C107" s="35"/>
      <c r="D107" s="78"/>
      <c r="E107" s="80"/>
      <c r="F107" s="53"/>
      <c r="G107" s="97">
        <f t="shared" si="4"/>
        <v>0</v>
      </c>
    </row>
    <row r="108" spans="1:16" x14ac:dyDescent="0.3">
      <c r="A108" s="43" t="e">
        <f t="shared" si="3"/>
        <v>#N/A</v>
      </c>
      <c r="B108" s="77"/>
      <c r="C108" s="35"/>
      <c r="D108" s="78"/>
      <c r="E108" s="80"/>
      <c r="F108" s="53"/>
      <c r="G108" s="97">
        <f t="shared" si="4"/>
        <v>0</v>
      </c>
      <c r="M108" s="33"/>
    </row>
    <row r="109" spans="1:16" x14ac:dyDescent="0.3">
      <c r="A109" s="43" t="e">
        <f t="shared" si="3"/>
        <v>#N/A</v>
      </c>
      <c r="B109" s="77"/>
      <c r="C109" s="35"/>
      <c r="D109" s="78"/>
      <c r="E109" s="80"/>
      <c r="F109" s="53"/>
      <c r="G109" s="97">
        <f t="shared" si="4"/>
        <v>0</v>
      </c>
    </row>
    <row r="110" spans="1:16" x14ac:dyDescent="0.3">
      <c r="A110" s="43" t="e">
        <f t="shared" si="3"/>
        <v>#N/A</v>
      </c>
      <c r="B110" s="77"/>
      <c r="C110" s="35"/>
      <c r="D110" s="78"/>
      <c r="E110" s="80"/>
      <c r="F110" s="53"/>
      <c r="G110" s="97">
        <f t="shared" si="4"/>
        <v>0</v>
      </c>
    </row>
    <row r="111" spans="1:16" x14ac:dyDescent="0.3">
      <c r="A111" s="43" t="e">
        <f t="shared" si="3"/>
        <v>#N/A</v>
      </c>
      <c r="B111" s="77"/>
      <c r="C111" s="35"/>
      <c r="D111" s="78"/>
      <c r="E111" s="80"/>
      <c r="F111" s="53"/>
      <c r="G111" s="97">
        <f t="shared" si="4"/>
        <v>0</v>
      </c>
    </row>
    <row r="112" spans="1:16" x14ac:dyDescent="0.3">
      <c r="A112" s="43" t="e">
        <f t="shared" si="3"/>
        <v>#N/A</v>
      </c>
      <c r="B112" s="77"/>
      <c r="C112" s="35"/>
      <c r="D112" s="78"/>
      <c r="E112" s="80"/>
      <c r="F112" s="53"/>
      <c r="G112" s="97">
        <f t="shared" si="4"/>
        <v>0</v>
      </c>
    </row>
    <row r="113" spans="1:7" x14ac:dyDescent="0.3">
      <c r="A113" s="43" t="e">
        <f t="shared" si="3"/>
        <v>#N/A</v>
      </c>
      <c r="B113" s="77"/>
      <c r="C113" s="35"/>
      <c r="D113" s="78"/>
      <c r="E113" s="80"/>
      <c r="F113" s="53"/>
      <c r="G113" s="97">
        <f t="shared" si="4"/>
        <v>0</v>
      </c>
    </row>
    <row r="114" spans="1:7" x14ac:dyDescent="0.3">
      <c r="A114" s="43" t="e">
        <f t="shared" si="3"/>
        <v>#N/A</v>
      </c>
      <c r="B114" s="77"/>
      <c r="C114" s="35"/>
      <c r="D114" s="78"/>
      <c r="E114" s="80"/>
      <c r="F114" s="53"/>
      <c r="G114" s="97">
        <f t="shared" si="4"/>
        <v>0</v>
      </c>
    </row>
    <row r="115" spans="1:7" x14ac:dyDescent="0.3">
      <c r="A115" s="43" t="e">
        <f t="shared" si="3"/>
        <v>#N/A</v>
      </c>
      <c r="B115" s="77"/>
      <c r="C115" s="35"/>
      <c r="D115" s="78"/>
      <c r="E115" s="80"/>
      <c r="F115" s="53"/>
      <c r="G115" s="97">
        <f t="shared" si="4"/>
        <v>0</v>
      </c>
    </row>
    <row r="116" spans="1:7" x14ac:dyDescent="0.3">
      <c r="A116" s="43" t="e">
        <f t="shared" si="3"/>
        <v>#N/A</v>
      </c>
      <c r="B116" s="77"/>
      <c r="C116" s="35"/>
      <c r="D116" s="78"/>
      <c r="E116" s="80"/>
      <c r="F116" s="53"/>
      <c r="G116" s="97">
        <f t="shared" si="4"/>
        <v>0</v>
      </c>
    </row>
    <row r="117" spans="1:7" x14ac:dyDescent="0.3">
      <c r="A117" s="43" t="e">
        <f t="shared" si="3"/>
        <v>#N/A</v>
      </c>
      <c r="B117" s="77"/>
      <c r="C117" s="35"/>
      <c r="D117" s="78"/>
      <c r="E117" s="80"/>
      <c r="F117" s="53"/>
      <c r="G117" s="97">
        <f t="shared" si="4"/>
        <v>0</v>
      </c>
    </row>
    <row r="118" spans="1:7" x14ac:dyDescent="0.3">
      <c r="A118" s="43" t="e">
        <f t="shared" si="3"/>
        <v>#N/A</v>
      </c>
      <c r="B118" s="77"/>
      <c r="C118" s="35"/>
      <c r="D118" s="78"/>
      <c r="E118" s="80"/>
      <c r="F118" s="53"/>
      <c r="G118" s="97">
        <f t="shared" si="4"/>
        <v>0</v>
      </c>
    </row>
    <row r="119" spans="1:7" x14ac:dyDescent="0.3">
      <c r="A119" s="43" t="str">
        <f t="shared" si="3"/>
        <v>Kiküldetések kiadásai</v>
      </c>
      <c r="B119" s="77" t="s">
        <v>88</v>
      </c>
      <c r="C119" s="35"/>
      <c r="D119" s="78"/>
      <c r="E119" s="80"/>
      <c r="F119" s="53">
        <v>25000</v>
      </c>
      <c r="G119" s="97">
        <f t="shared" si="4"/>
        <v>31750</v>
      </c>
    </row>
    <row r="120" spans="1:7" x14ac:dyDescent="0.3">
      <c r="A120" s="43" t="e">
        <f t="shared" si="3"/>
        <v>#N/A</v>
      </c>
      <c r="B120" s="77"/>
      <c r="C120" s="35"/>
      <c r="D120" s="78"/>
      <c r="E120" s="80"/>
      <c r="F120" s="53"/>
      <c r="G120" s="97">
        <f t="shared" si="4"/>
        <v>0</v>
      </c>
    </row>
    <row r="121" spans="1:7" x14ac:dyDescent="0.3">
      <c r="A121" s="43" t="e">
        <f t="shared" si="3"/>
        <v>#N/A</v>
      </c>
      <c r="B121" s="77"/>
      <c r="C121" s="35"/>
      <c r="D121" s="78"/>
      <c r="E121" s="80"/>
      <c r="F121" s="53"/>
      <c r="G121" s="97">
        <f t="shared" si="4"/>
        <v>0</v>
      </c>
    </row>
    <row r="122" spans="1:7" x14ac:dyDescent="0.3">
      <c r="A122" s="43" t="e">
        <f t="shared" si="3"/>
        <v>#N/A</v>
      </c>
      <c r="B122" s="77"/>
      <c r="C122" s="35"/>
      <c r="D122" s="78"/>
      <c r="E122" s="80"/>
      <c r="F122" s="53"/>
      <c r="G122" s="97">
        <f t="shared" si="4"/>
        <v>0</v>
      </c>
    </row>
    <row r="123" spans="1:7" x14ac:dyDescent="0.3">
      <c r="A123" s="43" t="e">
        <f t="shared" si="3"/>
        <v>#N/A</v>
      </c>
      <c r="B123" s="77"/>
      <c r="C123" s="35"/>
      <c r="D123" s="78"/>
      <c r="E123" s="80"/>
      <c r="F123" s="53"/>
      <c r="G123" s="97">
        <f t="shared" si="4"/>
        <v>0</v>
      </c>
    </row>
    <row r="124" spans="1:7" x14ac:dyDescent="0.3">
      <c r="A124" s="43" t="e">
        <f t="shared" si="3"/>
        <v>#N/A</v>
      </c>
      <c r="B124" s="77"/>
      <c r="C124" s="35"/>
      <c r="D124" s="78"/>
      <c r="E124" s="80"/>
      <c r="F124" s="53"/>
      <c r="G124" s="97">
        <f t="shared" si="4"/>
        <v>0</v>
      </c>
    </row>
    <row r="125" spans="1:7" ht="33" customHeight="1" x14ac:dyDescent="0.3">
      <c r="A125" s="188" t="s">
        <v>127</v>
      </c>
      <c r="B125" s="188"/>
      <c r="C125" s="188"/>
      <c r="D125" s="188"/>
      <c r="E125" s="188"/>
      <c r="F125" s="56">
        <f>SUM(F104:F124)</f>
        <v>25000</v>
      </c>
      <c r="G125" s="56">
        <f>SUM(G104:G124)</f>
        <v>31750</v>
      </c>
    </row>
    <row r="126" spans="1:7" ht="37.200000000000003" customHeight="1" x14ac:dyDescent="0.3">
      <c r="F126" s="49">
        <f>+F101+F125</f>
        <v>25000</v>
      </c>
      <c r="G126" s="49">
        <f>+G101+G125</f>
        <v>31750</v>
      </c>
    </row>
    <row r="127" spans="1:7" ht="19.95" customHeight="1" x14ac:dyDescent="0.3">
      <c r="B127" s="3" t="s">
        <v>128</v>
      </c>
    </row>
    <row r="129" spans="2:7" x14ac:dyDescent="0.3">
      <c r="E129" s="2" t="s">
        <v>4</v>
      </c>
    </row>
    <row r="130" spans="2:7" x14ac:dyDescent="0.3">
      <c r="E130" s="2"/>
    </row>
    <row r="131" spans="2:7" x14ac:dyDescent="0.3">
      <c r="E131" s="4" t="s">
        <v>5</v>
      </c>
    </row>
    <row r="132" spans="2:7" ht="14.4" customHeight="1" x14ac:dyDescent="0.3"/>
    <row r="133" spans="2:7" ht="14.4" customHeight="1" x14ac:dyDescent="0.3"/>
    <row r="134" spans="2:7" ht="14.4" customHeight="1" x14ac:dyDescent="0.3">
      <c r="B134" s="161" t="s">
        <v>6</v>
      </c>
      <c r="C134" s="162"/>
      <c r="D134" s="162"/>
      <c r="E134" s="162"/>
      <c r="F134" s="162"/>
      <c r="G134" s="162"/>
    </row>
    <row r="135" spans="2:7" ht="14.4" customHeight="1" x14ac:dyDescent="0.3"/>
    <row r="137" spans="2:7" ht="28.95" customHeight="1" x14ac:dyDescent="0.3">
      <c r="E137" s="2" t="s">
        <v>4</v>
      </c>
    </row>
    <row r="138" spans="2:7" x14ac:dyDescent="0.3">
      <c r="E138" s="2" t="s">
        <v>7</v>
      </c>
    </row>
    <row r="139" spans="2:7" x14ac:dyDescent="0.3">
      <c r="E139" s="2" t="s">
        <v>8</v>
      </c>
    </row>
    <row r="140" spans="2:7" ht="75" customHeight="1" x14ac:dyDescent="0.3"/>
    <row r="141" spans="2:7" ht="49.2" customHeight="1" x14ac:dyDescent="0.3"/>
    <row r="142" spans="2:7" ht="50.4" customHeight="1" thickBot="1" x14ac:dyDescent="0.35"/>
    <row r="143" spans="2:7" ht="50.4" customHeight="1" x14ac:dyDescent="0.3">
      <c r="B143" s="163" t="s">
        <v>9</v>
      </c>
      <c r="C143" s="164"/>
      <c r="D143" s="164"/>
      <c r="E143" s="164"/>
      <c r="F143" s="164"/>
      <c r="G143" s="164"/>
    </row>
    <row r="144" spans="2:7" x14ac:dyDescent="0.3">
      <c r="B144" s="172" t="s">
        <v>10</v>
      </c>
      <c r="C144" s="172"/>
      <c r="D144" s="172"/>
      <c r="E144" s="172"/>
      <c r="F144" s="172"/>
      <c r="G144" s="172"/>
    </row>
    <row r="145" spans="2:7" x14ac:dyDescent="0.3">
      <c r="B145" s="172" t="s">
        <v>11</v>
      </c>
      <c r="C145" s="172"/>
      <c r="D145" s="172"/>
      <c r="E145" s="172"/>
      <c r="F145" s="172"/>
      <c r="G145" s="172"/>
    </row>
    <row r="146" spans="2:7" x14ac:dyDescent="0.3">
      <c r="B146" s="172" t="s">
        <v>12</v>
      </c>
      <c r="C146" s="172"/>
      <c r="D146" s="172"/>
      <c r="E146" s="172"/>
      <c r="F146" s="172"/>
      <c r="G146" s="172"/>
    </row>
    <row r="147" spans="2:7" x14ac:dyDescent="0.3">
      <c r="B147" s="171" t="s">
        <v>13</v>
      </c>
      <c r="C147" s="171"/>
      <c r="D147" s="171"/>
      <c r="E147" s="171"/>
      <c r="F147" s="171"/>
      <c r="G147" s="171"/>
    </row>
    <row r="148" spans="2:7" x14ac:dyDescent="0.3">
      <c r="B148" s="160" t="s">
        <v>14</v>
      </c>
      <c r="C148" s="160"/>
      <c r="D148" s="160"/>
      <c r="E148" s="160"/>
      <c r="F148" s="160"/>
      <c r="G148" s="160"/>
    </row>
    <row r="149" spans="2:7" ht="15" thickBot="1" x14ac:dyDescent="0.35">
      <c r="B149" s="174"/>
      <c r="C149" s="174"/>
      <c r="D149" s="174"/>
      <c r="E149" s="174"/>
      <c r="F149" s="174"/>
      <c r="G149" s="174"/>
    </row>
    <row r="150" spans="2:7" ht="18.600000000000001" thickBot="1" x14ac:dyDescent="0.35">
      <c r="B150" s="175" t="s">
        <v>15</v>
      </c>
      <c r="C150" s="176"/>
      <c r="D150" s="176"/>
      <c r="E150" s="176"/>
      <c r="F150" s="176"/>
      <c r="G150" s="176"/>
    </row>
    <row r="151" spans="2:7" x14ac:dyDescent="0.3">
      <c r="B151" s="177" t="s">
        <v>16</v>
      </c>
      <c r="C151" s="177"/>
      <c r="D151" s="177"/>
      <c r="E151" s="177"/>
      <c r="F151" s="177"/>
      <c r="G151" s="177"/>
    </row>
    <row r="152" spans="2:7" x14ac:dyDescent="0.3">
      <c r="B152" s="160" t="s">
        <v>17</v>
      </c>
      <c r="C152" s="160"/>
      <c r="D152" s="160"/>
      <c r="E152" s="160"/>
      <c r="F152" s="160"/>
      <c r="G152" s="160"/>
    </row>
    <row r="153" spans="2:7" x14ac:dyDescent="0.3">
      <c r="B153" s="160" t="s">
        <v>18</v>
      </c>
      <c r="C153" s="160"/>
      <c r="D153" s="160"/>
      <c r="E153" s="160"/>
      <c r="F153" s="160"/>
      <c r="G153" s="160"/>
    </row>
    <row r="154" spans="2:7" x14ac:dyDescent="0.3">
      <c r="B154" s="161" t="s">
        <v>19</v>
      </c>
      <c r="C154" s="161"/>
      <c r="D154" s="161"/>
      <c r="E154" s="161"/>
      <c r="F154" s="161"/>
      <c r="G154" s="161"/>
    </row>
    <row r="155" spans="2:7" ht="74.400000000000006" customHeight="1" x14ac:dyDescent="0.3">
      <c r="B155" s="161" t="s">
        <v>20</v>
      </c>
      <c r="C155" s="161"/>
      <c r="D155" s="161"/>
      <c r="E155" s="161"/>
      <c r="F155" s="161"/>
      <c r="G155" s="161"/>
    </row>
    <row r="156" spans="2:7" x14ac:dyDescent="0.3">
      <c r="B156" s="161" t="s">
        <v>21</v>
      </c>
      <c r="C156" s="161"/>
      <c r="D156" s="161"/>
      <c r="E156" s="161"/>
      <c r="F156" s="161"/>
      <c r="G156" s="161"/>
    </row>
    <row r="157" spans="2:7" ht="15" thickBot="1" x14ac:dyDescent="0.35">
      <c r="B157" s="5"/>
      <c r="C157" s="5"/>
      <c r="D157" s="5"/>
      <c r="E157" s="6"/>
      <c r="F157" s="57"/>
      <c r="G157" s="58"/>
    </row>
    <row r="158" spans="2:7" ht="15" thickBot="1" x14ac:dyDescent="0.35">
      <c r="B158" s="167" t="s">
        <v>22</v>
      </c>
      <c r="C158" s="168"/>
      <c r="D158" s="34"/>
    </row>
    <row r="159" spans="2:7" x14ac:dyDescent="0.3">
      <c r="B159" s="169" t="s">
        <v>23</v>
      </c>
      <c r="C159" s="169"/>
      <c r="D159" s="169"/>
      <c r="E159" s="170"/>
      <c r="F159" s="170"/>
      <c r="G159" s="170"/>
    </row>
    <row r="160" spans="2:7" x14ac:dyDescent="0.3">
      <c r="B160" s="162" t="s">
        <v>24</v>
      </c>
      <c r="C160" s="162"/>
      <c r="D160" s="162"/>
      <c r="E160" s="162"/>
      <c r="F160" s="162"/>
      <c r="G160" s="162"/>
    </row>
    <row r="161" spans="2:7" x14ac:dyDescent="0.3">
      <c r="B161" s="171" t="s">
        <v>25</v>
      </c>
      <c r="C161" s="171"/>
      <c r="D161" s="171"/>
      <c r="E161" s="171"/>
      <c r="F161" s="171"/>
      <c r="G161" s="171"/>
    </row>
    <row r="162" spans="2:7" x14ac:dyDescent="0.3">
      <c r="B162" s="172" t="s">
        <v>26</v>
      </c>
      <c r="C162" s="172"/>
      <c r="D162" s="172"/>
      <c r="E162" s="172"/>
      <c r="F162" s="172"/>
      <c r="G162" s="172"/>
    </row>
    <row r="163" spans="2:7" x14ac:dyDescent="0.3">
      <c r="B163" s="172" t="s">
        <v>27</v>
      </c>
      <c r="C163" s="172"/>
      <c r="D163" s="172"/>
      <c r="E163" s="172"/>
      <c r="F163" s="172"/>
      <c r="G163" s="172"/>
    </row>
    <row r="164" spans="2:7" ht="15" thickBot="1" x14ac:dyDescent="0.35">
      <c r="B164" s="173"/>
      <c r="C164" s="173"/>
      <c r="D164" s="173"/>
      <c r="E164" s="173"/>
      <c r="F164" s="173"/>
      <c r="G164" s="173"/>
    </row>
    <row r="165" spans="2:7" ht="28.2" thickBot="1" x14ac:dyDescent="0.35">
      <c r="B165" s="7" t="s">
        <v>28</v>
      </c>
      <c r="C165" s="8" t="s">
        <v>29</v>
      </c>
      <c r="D165" s="8" t="s">
        <v>29</v>
      </c>
    </row>
    <row r="166" spans="2:7" ht="28.2" thickBot="1" x14ac:dyDescent="0.35">
      <c r="B166" s="9" t="s">
        <v>30</v>
      </c>
      <c r="C166" s="10" t="s">
        <v>31</v>
      </c>
      <c r="D166" s="10" t="s">
        <v>31</v>
      </c>
    </row>
    <row r="167" spans="2:7" ht="15" thickBot="1" x14ac:dyDescent="0.35">
      <c r="B167" s="9" t="s">
        <v>32</v>
      </c>
      <c r="C167" s="11" t="s">
        <v>33</v>
      </c>
      <c r="D167" s="11" t="s">
        <v>33</v>
      </c>
    </row>
    <row r="168" spans="2:7" ht="15" thickBot="1" x14ac:dyDescent="0.35">
      <c r="B168" s="9" t="s">
        <v>34</v>
      </c>
      <c r="C168" s="11" t="s">
        <v>35</v>
      </c>
      <c r="D168" s="11" t="s">
        <v>35</v>
      </c>
    </row>
    <row r="169" spans="2:7" ht="15" thickBot="1" x14ac:dyDescent="0.35">
      <c r="B169" s="9" t="s">
        <v>36</v>
      </c>
      <c r="C169" s="11" t="s">
        <v>37</v>
      </c>
      <c r="D169" s="11" t="s">
        <v>37</v>
      </c>
    </row>
    <row r="170" spans="2:7" ht="15" thickBot="1" x14ac:dyDescent="0.35">
      <c r="B170" s="9" t="s">
        <v>38</v>
      </c>
      <c r="C170" s="11" t="s">
        <v>39</v>
      </c>
      <c r="D170" s="11" t="s">
        <v>39</v>
      </c>
    </row>
    <row r="171" spans="2:7" ht="28.2" thickBot="1" x14ac:dyDescent="0.35">
      <c r="B171" s="12" t="s">
        <v>40</v>
      </c>
      <c r="C171" s="10" t="s">
        <v>41</v>
      </c>
      <c r="D171" s="10" t="s">
        <v>41</v>
      </c>
    </row>
    <row r="172" spans="2:7" ht="42" thickBot="1" x14ac:dyDescent="0.35">
      <c r="B172" s="9" t="s">
        <v>42</v>
      </c>
      <c r="C172" s="10" t="s">
        <v>43</v>
      </c>
      <c r="D172" s="10" t="s">
        <v>43</v>
      </c>
    </row>
    <row r="173" spans="2:7" ht="15" thickBot="1" x14ac:dyDescent="0.35">
      <c r="B173" s="9" t="s">
        <v>44</v>
      </c>
      <c r="C173" s="11" t="s">
        <v>45</v>
      </c>
      <c r="D173" s="11" t="s">
        <v>45</v>
      </c>
    </row>
    <row r="175" spans="2:7" ht="15" thickBot="1" x14ac:dyDescent="0.35"/>
    <row r="176" spans="2:7" ht="15" thickBot="1" x14ac:dyDescent="0.35">
      <c r="B176" s="165" t="s">
        <v>46</v>
      </c>
      <c r="C176" s="166"/>
      <c r="D176" s="166"/>
      <c r="E176" s="166"/>
      <c r="F176" s="166"/>
      <c r="G176" s="166"/>
    </row>
  </sheetData>
  <sheetProtection algorithmName="SHA-512" hashValue="nEP2+Ddv0It6KzAt8p5/q5Bo5kSOVriIj5nAJ2VIeVCdOg09K/IGxpAqTOc13x2zwzKOt6qT67tKiZxB3D9grA==" saltValue="uBv8uuR2L2FH3oMucDZOLQ==" spinCount="100000" sheet="1" objects="1" scenarios="1"/>
  <protectedRanges>
    <protectedRange sqref="B104:F124" name="Tartomány2"/>
    <protectedRange sqref="B41:F100" name="Tartomány1"/>
  </protectedRanges>
  <mergeCells count="29">
    <mergeCell ref="B150:G150"/>
    <mergeCell ref="B151:G151"/>
    <mergeCell ref="A102:G102"/>
    <mergeCell ref="A37:G37"/>
    <mergeCell ref="A38:G38"/>
    <mergeCell ref="A40:G40"/>
    <mergeCell ref="A101:E101"/>
    <mergeCell ref="B144:G144"/>
    <mergeCell ref="B145:G145"/>
    <mergeCell ref="B146:G146"/>
    <mergeCell ref="B147:G147"/>
    <mergeCell ref="B148:G148"/>
    <mergeCell ref="A125:E125"/>
    <mergeCell ref="B152:G152"/>
    <mergeCell ref="B134:G134"/>
    <mergeCell ref="B143:G143"/>
    <mergeCell ref="B176:G176"/>
    <mergeCell ref="B153:G153"/>
    <mergeCell ref="B154:G154"/>
    <mergeCell ref="B155:G155"/>
    <mergeCell ref="B156:G156"/>
    <mergeCell ref="B158:C158"/>
    <mergeCell ref="B159:G159"/>
    <mergeCell ref="B160:G160"/>
    <mergeCell ref="B161:G161"/>
    <mergeCell ref="B162:G162"/>
    <mergeCell ref="B163:G163"/>
    <mergeCell ref="B164:G164"/>
    <mergeCell ref="B149:G149"/>
  </mergeCells>
  <dataValidations count="3">
    <dataValidation type="list" allowBlank="1" showInputMessage="1" showErrorMessage="1" sqref="B104:B124">
      <formula1>$C$11:$C$35</formula1>
    </dataValidation>
    <dataValidation type="list" allowBlank="1" showInputMessage="1" showErrorMessage="1" sqref="B41:B100">
      <formula1>$C$1:C$10</formula1>
    </dataValidation>
    <dataValidation type="list" allowBlank="1" showInputMessage="1" showErrorMessage="1" sqref="D41:D100">
      <formula1>tevékenység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'Tevékenységek mérföldkővenként'!$A$10:$A$18</xm:f>
          </x14:formula1>
          <xm:sqref>D104:D124</xm:sqref>
        </x14:dataValidation>
        <x14:dataValidation type="list" allowBlank="1" showInputMessage="1" showErrorMessage="1">
          <x14:formula1>
            <xm:f>'HR tervező'!$J$2:$J$3</xm:f>
          </x14:formula1>
          <xm:sqref>E41:E100 E104:E124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showGridLines="0" workbookViewId="0">
      <selection activeCell="F7" sqref="F7"/>
    </sheetView>
  </sheetViews>
  <sheetFormatPr defaultRowHeight="14.4" x14ac:dyDescent="0.3"/>
  <cols>
    <col min="1" max="1" width="37.88671875" bestFit="1" customWidth="1"/>
    <col min="2" max="2" width="32.5546875" customWidth="1"/>
  </cols>
  <sheetData>
    <row r="1" spans="1:2" ht="18" x14ac:dyDescent="0.35">
      <c r="A1" s="189" t="s">
        <v>200</v>
      </c>
      <c r="B1" s="189"/>
    </row>
    <row r="2" spans="1:2" x14ac:dyDescent="0.3">
      <c r="A2" s="190" t="s">
        <v>199</v>
      </c>
      <c r="B2" s="190"/>
    </row>
    <row r="3" spans="1:2" ht="15" thickBot="1" x14ac:dyDescent="0.35"/>
    <row r="4" spans="1:2" ht="15.6" x14ac:dyDescent="0.3">
      <c r="A4" s="98" t="s">
        <v>201</v>
      </c>
      <c r="B4" s="99" t="s">
        <v>203</v>
      </c>
    </row>
    <row r="5" spans="1:2" ht="100.8" x14ac:dyDescent="0.3">
      <c r="A5" s="100" t="s">
        <v>213</v>
      </c>
      <c r="B5" s="101" t="s">
        <v>216</v>
      </c>
    </row>
    <row r="6" spans="1:2" ht="86.4" x14ac:dyDescent="0.3">
      <c r="A6" s="100" t="s">
        <v>50</v>
      </c>
      <c r="B6" s="101" t="s">
        <v>218</v>
      </c>
    </row>
    <row r="7" spans="1:2" ht="72" x14ac:dyDescent="0.3">
      <c r="A7" s="100" t="s">
        <v>202</v>
      </c>
      <c r="B7" s="101" t="s">
        <v>205</v>
      </c>
    </row>
    <row r="8" spans="1:2" ht="58.2" thickBot="1" x14ac:dyDescent="0.35">
      <c r="A8" s="102" t="s">
        <v>214</v>
      </c>
      <c r="B8" s="103" t="s">
        <v>206</v>
      </c>
    </row>
    <row r="9" spans="1:2" x14ac:dyDescent="0.3">
      <c r="B9" s="6"/>
    </row>
    <row r="10" spans="1:2" x14ac:dyDescent="0.3">
      <c r="B10" s="6"/>
    </row>
    <row r="11" spans="1:2" x14ac:dyDescent="0.3">
      <c r="B11" s="6"/>
    </row>
    <row r="12" spans="1:2" x14ac:dyDescent="0.3">
      <c r="B12" s="6"/>
    </row>
    <row r="13" spans="1:2" x14ac:dyDescent="0.3">
      <c r="B13" s="6"/>
    </row>
  </sheetData>
  <sheetProtection algorithmName="SHA-512" hashValue="JpNBNpdGZ5BygdQM4ZQ8NVPSYS2VBAApKO0W5pffY89+HFO1AjmAn1UFEZAeyLf4CxaAaIpCk4FbrVR4fgR8kg==" saltValue="G/5fbhqA4zrMBTrgj+Vmzg==" spinCount="100000" sheet="1" objects="1" scenarios="1"/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1</vt:i4>
      </vt:variant>
    </vt:vector>
  </HeadingPairs>
  <TitlesOfParts>
    <vt:vector size="6" baseType="lpstr">
      <vt:lpstr>Tevékenységek mérföldkővenként</vt:lpstr>
      <vt:lpstr>Költségvetés</vt:lpstr>
      <vt:lpstr>HR tervező</vt:lpstr>
      <vt:lpstr>Beszerzés tervező</vt:lpstr>
      <vt:lpstr>Kitöltési útmutató</vt:lpstr>
      <vt:lpstr>tevékenység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Koszta-Balog Eszter Dr.</dc:creator>
  <cp:lastModifiedBy>Héjjáné Temesvári Edit</cp:lastModifiedBy>
  <cp:lastPrinted>2021-12-10T07:15:45Z</cp:lastPrinted>
  <dcterms:created xsi:type="dcterms:W3CDTF">2021-12-10T06:53:04Z</dcterms:created>
  <dcterms:modified xsi:type="dcterms:W3CDTF">2024-05-09T06:45:25Z</dcterms:modified>
</cp:coreProperties>
</file>